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15" windowWidth="18615" windowHeight="10950"/>
  </bookViews>
  <sheets>
    <sheet name="GFR_indirekte Methode" sheetId="6" r:id="rId1"/>
    <sheet name="Dateneingabe" sheetId="5" r:id="rId2"/>
    <sheet name="Geldflussrechnung" sheetId="3" r:id="rId3"/>
    <sheet name="Zuordnung der Sachgruppen" sheetId="1" r:id="rId4"/>
    <sheet name="Sachgruppen_1-4-stellig" sheetId="2" r:id="rId5"/>
  </sheets>
  <definedNames>
    <definedName name="DeAnfBestand">Dateneingabe!$H:$H</definedName>
    <definedName name="DeBuchBetrag">Dateneingabe!$J:$J</definedName>
    <definedName name="DeBuchSaldo">Dateneingabe!$G:$G</definedName>
    <definedName name="DeKontoNr">Dateneingabe!$A:$A</definedName>
    <definedName name="DeSHKonto">Dateneingabe!$I:$I</definedName>
    <definedName name="_xlnm.Print_Area" localSheetId="4">'Sachgruppen_1-4-stellig'!$B:$F</definedName>
    <definedName name="_xlnm.Print_Titles" localSheetId="1">Dateneingabe!$22:$23</definedName>
    <definedName name="_xlnm.Print_Titles" localSheetId="2">Geldflussrechnung!$3:$3</definedName>
    <definedName name="_xlnm.Print_Titles" localSheetId="4">'Sachgruppen_1-4-stellig'!$3:$3</definedName>
    <definedName name="_xlnm.Print_Titles" localSheetId="3">'Zuordnung der Sachgruppen'!$3:$3</definedName>
    <definedName name="Sachgruppen">'Sachgruppen_1-4-stellig'!$B$4:$E$940</definedName>
    <definedName name="SAPBEXrevision" hidden="1">1</definedName>
    <definedName name="SAPBEXsysID" hidden="1">"P19"</definedName>
    <definedName name="SAPBEXwbID" hidden="1">"3WXD0ZV0SF4ESR41T24F14N1L"</definedName>
    <definedName name="SgAnfBestand">'Sachgruppen_1-4-stellig'!$D:$D</definedName>
    <definedName name="SgEndBestand">'Sachgruppen_1-4-stellig'!$E:$E</definedName>
    <definedName name="SgNr">'Sachgruppen_1-4-stellig'!$A:$A</definedName>
    <definedName name="SgSachgruppe">'Sachgruppen_1-4-stellig'!$B:$B</definedName>
  </definedNames>
  <calcPr calcId="125725"/>
</workbook>
</file>

<file path=xl/calcChain.xml><?xml version="1.0" encoding="utf-8"?>
<calcChain xmlns="http://schemas.openxmlformats.org/spreadsheetml/2006/main">
  <c r="E10" i="6"/>
  <c r="E8"/>
  <c r="F177" i="2"/>
  <c r="D177"/>
  <c r="I233" s="1"/>
  <c r="L233" s="1"/>
  <c r="A177"/>
  <c r="F176"/>
  <c r="A176"/>
  <c r="I291" i="5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F937" i="2"/>
  <c r="A937"/>
  <c r="E935"/>
  <c r="D935"/>
  <c r="E934"/>
  <c r="D934"/>
  <c r="E932"/>
  <c r="D932"/>
  <c r="E929"/>
  <c r="D929"/>
  <c r="E927"/>
  <c r="D927"/>
  <c r="E925"/>
  <c r="D925"/>
  <c r="E923"/>
  <c r="D923"/>
  <c r="E920"/>
  <c r="D920"/>
  <c r="E918"/>
  <c r="D918"/>
  <c r="E916"/>
  <c r="D916"/>
  <c r="E914"/>
  <c r="D914"/>
  <c r="E911"/>
  <c r="D911"/>
  <c r="E909"/>
  <c r="D909"/>
  <c r="E907"/>
  <c r="D907"/>
  <c r="E905"/>
  <c r="D905"/>
  <c r="E902"/>
  <c r="D902"/>
  <c r="E900"/>
  <c r="D900"/>
  <c r="E898"/>
  <c r="D898"/>
  <c r="E896"/>
  <c r="D896"/>
  <c r="E892"/>
  <c r="D892"/>
  <c r="E891"/>
  <c r="D891"/>
  <c r="E890"/>
  <c r="D890"/>
  <c r="E889"/>
  <c r="D889"/>
  <c r="E886"/>
  <c r="D886"/>
  <c r="E884"/>
  <c r="D884"/>
  <c r="E882"/>
  <c r="D882"/>
  <c r="E880"/>
  <c r="D880"/>
  <c r="E877"/>
  <c r="D877"/>
  <c r="E875"/>
  <c r="D875"/>
  <c r="E873"/>
  <c r="D873"/>
  <c r="E871"/>
  <c r="D871"/>
  <c r="E868"/>
  <c r="D868"/>
  <c r="E867"/>
  <c r="D867"/>
  <c r="E865"/>
  <c r="D865"/>
  <c r="E864"/>
  <c r="D864"/>
  <c r="E862"/>
  <c r="D862"/>
  <c r="E861"/>
  <c r="D861"/>
  <c r="E859"/>
  <c r="D859"/>
  <c r="E858"/>
  <c r="D858"/>
  <c r="E855"/>
  <c r="D855"/>
  <c r="E853"/>
  <c r="D853"/>
  <c r="E849"/>
  <c r="D849"/>
  <c r="E842"/>
  <c r="D842"/>
  <c r="E840"/>
  <c r="D840"/>
  <c r="E838"/>
  <c r="D838"/>
  <c r="E836"/>
  <c r="D836"/>
  <c r="E834"/>
  <c r="D834"/>
  <c r="E832"/>
  <c r="D832"/>
  <c r="E830"/>
  <c r="D830"/>
  <c r="E828"/>
  <c r="D828"/>
  <c r="E826"/>
  <c r="D826"/>
  <c r="E823"/>
  <c r="D823"/>
  <c r="E821"/>
  <c r="D821"/>
  <c r="E819"/>
  <c r="D819"/>
  <c r="E817"/>
  <c r="D817"/>
  <c r="E815"/>
  <c r="D815"/>
  <c r="E813"/>
  <c r="D813"/>
  <c r="E809"/>
  <c r="D809"/>
  <c r="E807"/>
  <c r="D807"/>
  <c r="E804"/>
  <c r="D804"/>
  <c r="E802"/>
  <c r="D802"/>
  <c r="E800"/>
  <c r="D800"/>
  <c r="E798"/>
  <c r="D798"/>
  <c r="E796"/>
  <c r="D796"/>
  <c r="E794"/>
  <c r="D794"/>
  <c r="E792"/>
  <c r="D792"/>
  <c r="E790"/>
  <c r="D790"/>
  <c r="E788"/>
  <c r="D788"/>
  <c r="E785"/>
  <c r="D785"/>
  <c r="E783"/>
  <c r="D783"/>
  <c r="E781"/>
  <c r="D781"/>
  <c r="E779"/>
  <c r="D779"/>
  <c r="E777"/>
  <c r="D777"/>
  <c r="E775"/>
  <c r="D775"/>
  <c r="E773"/>
  <c r="D773"/>
  <c r="E771"/>
  <c r="D771"/>
  <c r="E769"/>
  <c r="D769"/>
  <c r="E766"/>
  <c r="D766"/>
  <c r="E764"/>
  <c r="D764"/>
  <c r="E761"/>
  <c r="D761"/>
  <c r="D759"/>
  <c r="E757"/>
  <c r="D757"/>
  <c r="E755"/>
  <c r="D755"/>
  <c r="E746"/>
  <c r="D746"/>
  <c r="E744"/>
  <c r="D744"/>
  <c r="E742"/>
  <c r="D742"/>
  <c r="E739"/>
  <c r="D739"/>
  <c r="E737"/>
  <c r="D737"/>
  <c r="E735"/>
  <c r="D735"/>
  <c r="E733"/>
  <c r="D733"/>
  <c r="E731"/>
  <c r="D731"/>
  <c r="E729"/>
  <c r="D729"/>
  <c r="E727"/>
  <c r="D727"/>
  <c r="E725"/>
  <c r="D725"/>
  <c r="E722"/>
  <c r="D722"/>
  <c r="E720"/>
  <c r="D720"/>
  <c r="E718"/>
  <c r="D718"/>
  <c r="E716"/>
  <c r="D716"/>
  <c r="E714"/>
  <c r="D714"/>
  <c r="E712"/>
  <c r="D712"/>
  <c r="E710"/>
  <c r="D710"/>
  <c r="E708"/>
  <c r="D708"/>
  <c r="E701"/>
  <c r="D701"/>
  <c r="E699"/>
  <c r="D699"/>
  <c r="E697"/>
  <c r="D697"/>
  <c r="E695"/>
  <c r="D695"/>
  <c r="E693"/>
  <c r="D693"/>
  <c r="E691"/>
  <c r="D691"/>
  <c r="E689"/>
  <c r="D689"/>
  <c r="E687"/>
  <c r="D687"/>
  <c r="E685"/>
  <c r="D685"/>
  <c r="E682"/>
  <c r="D682"/>
  <c r="E680"/>
  <c r="D680"/>
  <c r="E678"/>
  <c r="D678"/>
  <c r="D676"/>
  <c r="E674"/>
  <c r="D674"/>
  <c r="E672"/>
  <c r="D672"/>
  <c r="E668"/>
  <c r="D668"/>
  <c r="E666"/>
  <c r="D666"/>
  <c r="E663"/>
  <c r="D663"/>
  <c r="E661"/>
  <c r="D661"/>
  <c r="E659"/>
  <c r="D659"/>
  <c r="E655"/>
  <c r="D655"/>
  <c r="E653"/>
  <c r="D653"/>
  <c r="E649"/>
  <c r="D649"/>
  <c r="E647"/>
  <c r="D647"/>
  <c r="E644"/>
  <c r="D644"/>
  <c r="E642"/>
  <c r="D642"/>
  <c r="E640"/>
  <c r="D640"/>
  <c r="E638"/>
  <c r="D638"/>
  <c r="E636"/>
  <c r="D636"/>
  <c r="E634"/>
  <c r="D634"/>
  <c r="E632"/>
  <c r="D632"/>
  <c r="E630"/>
  <c r="D630"/>
  <c r="E628"/>
  <c r="D628"/>
  <c r="E621"/>
  <c r="D621"/>
  <c r="E618"/>
  <c r="D618"/>
  <c r="E616"/>
  <c r="D616"/>
  <c r="E614"/>
  <c r="D614"/>
  <c r="E612"/>
  <c r="D612"/>
  <c r="E610"/>
  <c r="D610"/>
  <c r="E608"/>
  <c r="D608"/>
  <c r="E606"/>
  <c r="D606"/>
  <c r="E604"/>
  <c r="D604"/>
  <c r="E601"/>
  <c r="D601"/>
  <c r="E587"/>
  <c r="D587"/>
  <c r="E583"/>
  <c r="D583"/>
  <c r="E579"/>
  <c r="D579"/>
  <c r="E566"/>
  <c r="J249" s="1"/>
  <c r="D566"/>
  <c r="E565"/>
  <c r="D565"/>
  <c r="E564"/>
  <c r="D564"/>
  <c r="E563"/>
  <c r="D563"/>
  <c r="E562"/>
  <c r="D562"/>
  <c r="E559"/>
  <c r="D559"/>
  <c r="E557"/>
  <c r="D557"/>
  <c r="E556"/>
  <c r="D556"/>
  <c r="E555"/>
  <c r="D555"/>
  <c r="E554"/>
  <c r="D554"/>
  <c r="E553"/>
  <c r="D553"/>
  <c r="E552"/>
  <c r="D552"/>
  <c r="E551"/>
  <c r="D551"/>
  <c r="E542"/>
  <c r="D542"/>
  <c r="E541"/>
  <c r="D541"/>
  <c r="E540"/>
  <c r="D540"/>
  <c r="E539"/>
  <c r="D539"/>
  <c r="E538"/>
  <c r="D538"/>
  <c r="E537"/>
  <c r="D537"/>
  <c r="E530"/>
  <c r="D530"/>
  <c r="E529"/>
  <c r="D529"/>
  <c r="E523"/>
  <c r="D523"/>
  <c r="E522"/>
  <c r="D522"/>
  <c r="E520"/>
  <c r="D520"/>
  <c r="E514"/>
  <c r="D514"/>
  <c r="E512"/>
  <c r="D512"/>
  <c r="E507"/>
  <c r="D507"/>
  <c r="E506"/>
  <c r="D506"/>
  <c r="E502"/>
  <c r="D502"/>
  <c r="E499"/>
  <c r="D499"/>
  <c r="E498"/>
  <c r="D498"/>
  <c r="E497"/>
  <c r="D497"/>
  <c r="E496"/>
  <c r="D496"/>
  <c r="E495"/>
  <c r="D495"/>
  <c r="E494"/>
  <c r="D494"/>
  <c r="E493"/>
  <c r="D493"/>
  <c r="E491"/>
  <c r="D491"/>
  <c r="E490"/>
  <c r="D490"/>
  <c r="E488"/>
  <c r="D488"/>
  <c r="E487"/>
  <c r="D487"/>
  <c r="E486"/>
  <c r="D486"/>
  <c r="E485"/>
  <c r="D485"/>
  <c r="E481"/>
  <c r="D481"/>
  <c r="E480"/>
  <c r="D480"/>
  <c r="E477"/>
  <c r="D477"/>
  <c r="E474"/>
  <c r="D474"/>
  <c r="E473"/>
  <c r="D473"/>
  <c r="E472"/>
  <c r="D472"/>
  <c r="E470"/>
  <c r="D470"/>
  <c r="E461"/>
  <c r="D461"/>
  <c r="E460"/>
  <c r="D460"/>
  <c r="E459"/>
  <c r="D459"/>
  <c r="E457"/>
  <c r="D457"/>
  <c r="E456"/>
  <c r="D456"/>
  <c r="E455"/>
  <c r="D455"/>
  <c r="E453"/>
  <c r="D453"/>
  <c r="E452"/>
  <c r="D452"/>
  <c r="E451"/>
  <c r="D451"/>
  <c r="E438"/>
  <c r="D438"/>
  <c r="E437"/>
  <c r="D437"/>
  <c r="E435"/>
  <c r="D435"/>
  <c r="E434"/>
  <c r="D434"/>
  <c r="E427"/>
  <c r="D427"/>
  <c r="D425"/>
  <c r="E423"/>
  <c r="D423"/>
  <c r="E421"/>
  <c r="D421"/>
  <c r="E418"/>
  <c r="D418"/>
  <c r="E416"/>
  <c r="D416"/>
  <c r="E415"/>
  <c r="D415"/>
  <c r="E414"/>
  <c r="D414"/>
  <c r="E412"/>
  <c r="D412"/>
  <c r="E411"/>
  <c r="D411"/>
  <c r="E410"/>
  <c r="D410"/>
  <c r="E408"/>
  <c r="D408"/>
  <c r="E407"/>
  <c r="D407"/>
  <c r="E405"/>
  <c r="D405"/>
  <c r="E404"/>
  <c r="D404"/>
  <c r="E400"/>
  <c r="D400"/>
  <c r="E392"/>
  <c r="D392"/>
  <c r="E388"/>
  <c r="D388"/>
  <c r="E375"/>
  <c r="D375"/>
  <c r="E374"/>
  <c r="D374"/>
  <c r="E373"/>
  <c r="J234" s="1"/>
  <c r="D373"/>
  <c r="E372"/>
  <c r="D372"/>
  <c r="E371"/>
  <c r="D371"/>
  <c r="E368"/>
  <c r="D368"/>
  <c r="E367"/>
  <c r="D367"/>
  <c r="E366"/>
  <c r="D366"/>
  <c r="E365"/>
  <c r="D365"/>
  <c r="E364"/>
  <c r="D364"/>
  <c r="E363"/>
  <c r="D363"/>
  <c r="E362"/>
  <c r="D362"/>
  <c r="E360"/>
  <c r="D360"/>
  <c r="E357"/>
  <c r="D357"/>
  <c r="E356"/>
  <c r="D356"/>
  <c r="E351"/>
  <c r="D351"/>
  <c r="E349"/>
  <c r="D349"/>
  <c r="E347"/>
  <c r="D347"/>
  <c r="E335"/>
  <c r="D335"/>
  <c r="E331"/>
  <c r="D331"/>
  <c r="E328"/>
  <c r="D328"/>
  <c r="E327"/>
  <c r="D327"/>
  <c r="E325"/>
  <c r="D325"/>
  <c r="E319"/>
  <c r="D319"/>
  <c r="E317"/>
  <c r="D317"/>
  <c r="E312"/>
  <c r="D312"/>
  <c r="E311"/>
  <c r="D311"/>
  <c r="E305"/>
  <c r="D305"/>
  <c r="E303"/>
  <c r="D303"/>
  <c r="E302"/>
  <c r="D302"/>
  <c r="E301"/>
  <c r="D301"/>
  <c r="E299"/>
  <c r="D299"/>
  <c r="E293"/>
  <c r="D293"/>
  <c r="E291"/>
  <c r="D291"/>
  <c r="E282"/>
  <c r="D282"/>
  <c r="E279"/>
  <c r="D279"/>
  <c r="E277"/>
  <c r="D277"/>
  <c r="E274"/>
  <c r="D274"/>
  <c r="E269"/>
  <c r="D269"/>
  <c r="E267"/>
  <c r="D267"/>
  <c r="E262"/>
  <c r="D262"/>
  <c r="E261"/>
  <c r="D261"/>
  <c r="E254"/>
  <c r="D254"/>
  <c r="E253"/>
  <c r="D253"/>
  <c r="E251"/>
  <c r="D251"/>
  <c r="E250"/>
  <c r="D250"/>
  <c r="E239"/>
  <c r="D239"/>
  <c r="E238"/>
  <c r="D238"/>
  <c r="E231"/>
  <c r="D231"/>
  <c r="E229"/>
  <c r="D229"/>
  <c r="E218"/>
  <c r="D218"/>
  <c r="E216"/>
  <c r="D216"/>
  <c r="E215"/>
  <c r="D215"/>
  <c r="E214"/>
  <c r="D214"/>
  <c r="E213"/>
  <c r="D213"/>
  <c r="E211"/>
  <c r="D211"/>
  <c r="E210"/>
  <c r="D210"/>
  <c r="E202"/>
  <c r="D202"/>
  <c r="E201"/>
  <c r="D201"/>
  <c r="E200"/>
  <c r="D200"/>
  <c r="E196"/>
  <c r="D196"/>
  <c r="E192"/>
  <c r="D192"/>
  <c r="D184"/>
  <c r="E184" s="1"/>
  <c r="D182"/>
  <c r="E182" s="1"/>
  <c r="D181"/>
  <c r="D179"/>
  <c r="D175"/>
  <c r="E175" s="1"/>
  <c r="D173"/>
  <c r="D165"/>
  <c r="E165" s="1"/>
  <c r="D163"/>
  <c r="D161"/>
  <c r="E161" s="1"/>
  <c r="D159"/>
  <c r="E159" s="1"/>
  <c r="D157"/>
  <c r="E157" s="1"/>
  <c r="D156"/>
  <c r="E156" s="1"/>
  <c r="D155"/>
  <c r="E155" s="1"/>
  <c r="D154"/>
  <c r="E154" s="1"/>
  <c r="D153"/>
  <c r="D151"/>
  <c r="E151" s="1"/>
  <c r="D149"/>
  <c r="E149" s="1"/>
  <c r="D147"/>
  <c r="E147" s="1"/>
  <c r="D146"/>
  <c r="E146" s="1"/>
  <c r="D145"/>
  <c r="E145" s="1"/>
  <c r="D141"/>
  <c r="E141" s="1"/>
  <c r="D138"/>
  <c r="E138" s="1"/>
  <c r="D137"/>
  <c r="E137" s="1"/>
  <c r="D136"/>
  <c r="E136" s="1"/>
  <c r="D135"/>
  <c r="E135" s="1"/>
  <c r="D132"/>
  <c r="E132" s="1"/>
  <c r="D125"/>
  <c r="E125" s="1"/>
  <c r="D123"/>
  <c r="E123" s="1"/>
  <c r="D122"/>
  <c r="E122" s="1"/>
  <c r="D121"/>
  <c r="E121" s="1"/>
  <c r="D119"/>
  <c r="E119" s="1"/>
  <c r="D118"/>
  <c r="E118" s="1"/>
  <c r="D117"/>
  <c r="E117" s="1"/>
  <c r="D116"/>
  <c r="E116" s="1"/>
  <c r="D111"/>
  <c r="E111" s="1"/>
  <c r="D109"/>
  <c r="E109" s="1"/>
  <c r="D103"/>
  <c r="E103" s="1"/>
  <c r="D102"/>
  <c r="E102" s="1"/>
  <c r="D101"/>
  <c r="E101" s="1"/>
  <c r="D100"/>
  <c r="E100" s="1"/>
  <c r="D97"/>
  <c r="E97" s="1"/>
  <c r="D95"/>
  <c r="E95" s="1"/>
  <c r="D94"/>
  <c r="E94" s="1"/>
  <c r="D92"/>
  <c r="E92" s="1"/>
  <c r="D91"/>
  <c r="E91" s="1"/>
  <c r="D90"/>
  <c r="E90" s="1"/>
  <c r="D87"/>
  <c r="E87" s="1"/>
  <c r="D85"/>
  <c r="E85" s="1"/>
  <c r="D84"/>
  <c r="E84" s="1"/>
  <c r="D82"/>
  <c r="E82" s="1"/>
  <c r="D81"/>
  <c r="E81" s="1"/>
  <c r="D79"/>
  <c r="E79" s="1"/>
  <c r="D78"/>
  <c r="E78" s="1"/>
  <c r="D77"/>
  <c r="E77" s="1"/>
  <c r="D76"/>
  <c r="E76" s="1"/>
  <c r="D75"/>
  <c r="E75" s="1"/>
  <c r="D74"/>
  <c r="E74" s="1"/>
  <c r="D71"/>
  <c r="E71" s="1"/>
  <c r="D69"/>
  <c r="E69" s="1"/>
  <c r="D56"/>
  <c r="E56" s="1"/>
  <c r="D55"/>
  <c r="E55" s="1"/>
  <c r="D53"/>
  <c r="E53" s="1"/>
  <c r="D52"/>
  <c r="E52" s="1"/>
  <c r="D51"/>
  <c r="E51" s="1"/>
  <c r="D50"/>
  <c r="E50" s="1"/>
  <c r="D46"/>
  <c r="E46" s="1"/>
  <c r="D45"/>
  <c r="E45" s="1"/>
  <c r="D41"/>
  <c r="E41" s="1"/>
  <c r="D40"/>
  <c r="E40" s="1"/>
  <c r="D39"/>
  <c r="E39" s="1"/>
  <c r="D35"/>
  <c r="E35" s="1"/>
  <c r="D34"/>
  <c r="E34" s="1"/>
  <c r="D30"/>
  <c r="E30" s="1"/>
  <c r="D28"/>
  <c r="E28" s="1"/>
  <c r="D25"/>
  <c r="E25" s="1"/>
  <c r="D24"/>
  <c r="E24" s="1"/>
  <c r="D23"/>
  <c r="E23" s="1"/>
  <c r="D20"/>
  <c r="E20" s="1"/>
  <c r="D11"/>
  <c r="E11" s="1"/>
  <c r="D10"/>
  <c r="E10" s="1"/>
  <c r="H291" i="5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D657" i="2" s="1"/>
  <c r="H201" i="5"/>
  <c r="D517" i="2" s="1"/>
  <c r="H200" i="5"/>
  <c r="D532" i="2" s="1"/>
  <c r="H199" i="5"/>
  <c r="D160" i="2" s="1"/>
  <c r="H198" i="5"/>
  <c r="D127" i="2" s="1"/>
  <c r="H197" i="5"/>
  <c r="D120" i="2" s="1"/>
  <c r="H196" i="5"/>
  <c r="D89" i="2" s="1"/>
  <c r="H195" i="5"/>
  <c r="D933" i="2" s="1"/>
  <c r="H194" i="5"/>
  <c r="D851" i="2" s="1"/>
  <c r="H193" i="5"/>
  <c r="D749" i="2" s="1"/>
  <c r="H192" i="5"/>
  <c r="H191"/>
  <c r="H190"/>
  <c r="D753" i="2" s="1"/>
  <c r="H189" i="5"/>
  <c r="H188"/>
  <c r="H187"/>
  <c r="H186"/>
  <c r="H185"/>
  <c r="D298" i="2" s="1"/>
  <c r="H184" i="5"/>
  <c r="D297" i="2" s="1"/>
  <c r="H183" i="5"/>
  <c r="H182"/>
  <c r="D390" i="2" s="1"/>
  <c r="H181" i="5"/>
  <c r="D581" i="2" s="1"/>
  <c r="H180" i="5"/>
  <c r="D339" i="2" s="1"/>
  <c r="H179" i="5"/>
  <c r="D217" i="2" s="1"/>
  <c r="H178" i="5"/>
  <c r="D334" i="2" s="1"/>
  <c r="H177" i="5"/>
  <c r="H176"/>
  <c r="D430" i="2" s="1"/>
  <c r="H175" i="5"/>
  <c r="D545" i="2" s="1"/>
  <c r="H174" i="5"/>
  <c r="H173"/>
  <c r="H172"/>
  <c r="D504" i="2" s="1"/>
  <c r="H171" i="5"/>
  <c r="H170"/>
  <c r="D288" i="2" s="1"/>
  <c r="H169" i="5"/>
  <c r="D569" i="2" s="1"/>
  <c r="H168" i="5"/>
  <c r="H167"/>
  <c r="D378" i="2" s="1"/>
  <c r="H166" i="5"/>
  <c r="H165"/>
  <c r="H164"/>
  <c r="H163"/>
  <c r="D139" i="2" s="1"/>
  <c r="H162" i="5"/>
  <c r="D131" i="2" s="1"/>
  <c r="H161" i="5"/>
  <c r="H160"/>
  <c r="D114" i="2" s="1"/>
  <c r="H159" i="5"/>
  <c r="D110" i="2" s="1"/>
  <c r="H158" i="5"/>
  <c r="H157"/>
  <c r="D37" i="2" s="1"/>
  <c r="H156" i="5"/>
  <c r="D26" i="2" s="1"/>
  <c r="H155" i="5"/>
  <c r="H154"/>
  <c r="H153"/>
  <c r="H152"/>
  <c r="H151"/>
  <c r="H150"/>
  <c r="H149"/>
  <c r="H148"/>
  <c r="H147"/>
  <c r="H146"/>
  <c r="H145"/>
  <c r="H144"/>
  <c r="H143"/>
  <c r="D463" i="2" s="1"/>
  <c r="H142" i="5"/>
  <c r="H141"/>
  <c r="H140"/>
  <c r="H139"/>
  <c r="H138"/>
  <c r="H137"/>
  <c r="H136"/>
  <c r="H135"/>
  <c r="H134"/>
  <c r="H133"/>
  <c r="H132"/>
  <c r="H131"/>
  <c r="H130"/>
  <c r="H129"/>
  <c r="H128"/>
  <c r="H127"/>
  <c r="D384" i="2" s="1"/>
  <c r="H126" i="5"/>
  <c r="H125"/>
  <c r="H124"/>
  <c r="H123"/>
  <c r="H122"/>
  <c r="H121"/>
  <c r="H120"/>
  <c r="H119"/>
  <c r="H118"/>
  <c r="H117"/>
  <c r="H116"/>
  <c r="H115"/>
  <c r="H114"/>
  <c r="H113"/>
  <c r="D329" i="2" s="1"/>
  <c r="H112" i="5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D246" i="2" s="1"/>
  <c r="H85" i="5"/>
  <c r="H84"/>
  <c r="H83"/>
  <c r="H82"/>
  <c r="H81"/>
  <c r="H80"/>
  <c r="H79"/>
  <c r="H78"/>
  <c r="H77"/>
  <c r="H76"/>
  <c r="H75"/>
  <c r="H74"/>
  <c r="H73"/>
  <c r="H72"/>
  <c r="D186" i="2" s="1"/>
  <c r="H71" i="5"/>
  <c r="H70"/>
  <c r="D170" i="2" s="1"/>
  <c r="H69" i="5"/>
  <c r="H68"/>
  <c r="H67"/>
  <c r="H66"/>
  <c r="H65"/>
  <c r="H64"/>
  <c r="H63"/>
  <c r="H62"/>
  <c r="D134" i="2" s="1"/>
  <c r="H61" i="5"/>
  <c r="D130" i="2" s="1"/>
  <c r="H60" i="5"/>
  <c r="H59"/>
  <c r="H58"/>
  <c r="D112" i="2" s="1"/>
  <c r="H57" i="5"/>
  <c r="H56"/>
  <c r="H55"/>
  <c r="H54"/>
  <c r="D96" i="2" s="1"/>
  <c r="H53" i="5"/>
  <c r="D88" i="2" s="1"/>
  <c r="H52" i="5"/>
  <c r="H51"/>
  <c r="D80" i="2" s="1"/>
  <c r="H50" i="5"/>
  <c r="H49"/>
  <c r="D67" i="2" s="1"/>
  <c r="H48" i="5"/>
  <c r="D70" i="2" s="1"/>
  <c r="H47" i="5"/>
  <c r="H46"/>
  <c r="H45"/>
  <c r="H44"/>
  <c r="H43"/>
  <c r="H42"/>
  <c r="H41"/>
  <c r="H40"/>
  <c r="H39"/>
  <c r="H38"/>
  <c r="H37"/>
  <c r="H36"/>
  <c r="D38" i="2" s="1"/>
  <c r="H35" i="5"/>
  <c r="H34"/>
  <c r="D32" i="2" s="1"/>
  <c r="H33" i="5"/>
  <c r="D21" i="2" s="1"/>
  <c r="H32" i="5"/>
  <c r="D19" i="2" s="1"/>
  <c r="H31" i="5"/>
  <c r="D17" i="2" s="1"/>
  <c r="H30" i="5"/>
  <c r="D16" i="2" s="1"/>
  <c r="H29" i="5"/>
  <c r="H28"/>
  <c r="H27"/>
  <c r="D12" i="2" s="1"/>
  <c r="H26" i="5"/>
  <c r="D9" i="2" s="1"/>
  <c r="H25" i="5"/>
  <c r="D8" i="2" s="1"/>
  <c r="H24" i="5"/>
  <c r="D7" i="2" s="1"/>
  <c r="G291" i="5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F566" i="2"/>
  <c r="A566"/>
  <c r="M249"/>
  <c r="M248"/>
  <c r="F373"/>
  <c r="A373"/>
  <c r="M234"/>
  <c r="M220"/>
  <c r="M219"/>
  <c r="M205"/>
  <c r="M204"/>
  <c r="E177" l="1"/>
  <c r="D234"/>
  <c r="D29"/>
  <c r="D44"/>
  <c r="D60"/>
  <c r="D64"/>
  <c r="D575"/>
  <c r="D148"/>
  <c r="D99"/>
  <c r="D284"/>
  <c r="D526"/>
  <c r="D468"/>
  <c r="D31"/>
  <c r="D128"/>
  <c r="D126"/>
  <c r="D256"/>
  <c r="D86"/>
  <c r="D751"/>
  <c r="D623"/>
  <c r="D309"/>
  <c r="D158"/>
  <c r="D503"/>
  <c r="D296"/>
  <c r="D308"/>
  <c r="D597"/>
  <c r="D14"/>
  <c r="D49"/>
  <c r="D62"/>
  <c r="D66"/>
  <c r="D107"/>
  <c r="D129"/>
  <c r="D142"/>
  <c r="D18"/>
  <c r="D33"/>
  <c r="D48"/>
  <c r="D61"/>
  <c r="D65"/>
  <c r="D98"/>
  <c r="D113"/>
  <c r="D171"/>
  <c r="D164"/>
  <c r="D72"/>
  <c r="D150"/>
  <c r="D247"/>
  <c r="D140"/>
  <c r="D220"/>
  <c r="D353"/>
  <c r="D524"/>
  <c r="D15"/>
  <c r="D43"/>
  <c r="D59"/>
  <c r="D63"/>
  <c r="D108"/>
  <c r="D143"/>
  <c r="D168"/>
  <c r="D198"/>
  <c r="D207"/>
  <c r="D221"/>
  <c r="D227"/>
  <c r="D235"/>
  <c r="D241"/>
  <c r="D248"/>
  <c r="D258"/>
  <c r="D265"/>
  <c r="D272"/>
  <c r="D283"/>
  <c r="D314"/>
  <c r="D326"/>
  <c r="D340"/>
  <c r="D344"/>
  <c r="D354"/>
  <c r="D386"/>
  <c r="D399"/>
  <c r="D417"/>
  <c r="D444"/>
  <c r="D467"/>
  <c r="D482"/>
  <c r="D513"/>
  <c r="D527"/>
  <c r="D536"/>
  <c r="D558"/>
  <c r="D589"/>
  <c r="D599"/>
  <c r="D845"/>
  <c r="D670"/>
  <c r="D402"/>
  <c r="D187"/>
  <c r="D203"/>
  <c r="D208"/>
  <c r="D222"/>
  <c r="D228"/>
  <c r="D236"/>
  <c r="D249"/>
  <c r="D259"/>
  <c r="D266"/>
  <c r="D273"/>
  <c r="D287"/>
  <c r="D318"/>
  <c r="D341"/>
  <c r="D345"/>
  <c r="D361"/>
  <c r="D432"/>
  <c r="D469"/>
  <c r="D484"/>
  <c r="D516"/>
  <c r="D528"/>
  <c r="D544"/>
  <c r="D571"/>
  <c r="D591"/>
  <c r="D704"/>
  <c r="D939"/>
  <c r="D332"/>
  <c r="D194"/>
  <c r="D206"/>
  <c r="D226"/>
  <c r="D232"/>
  <c r="D240"/>
  <c r="D257"/>
  <c r="D264"/>
  <c r="D271"/>
  <c r="D280"/>
  <c r="D307"/>
  <c r="D337"/>
  <c r="D343"/>
  <c r="D398"/>
  <c r="D409"/>
  <c r="D466"/>
  <c r="D479"/>
  <c r="D509"/>
  <c r="D535"/>
  <c r="D548"/>
  <c r="D577"/>
  <c r="D595"/>
  <c r="D811"/>
  <c r="D446"/>
  <c r="D191"/>
  <c r="D205"/>
  <c r="D209"/>
  <c r="D225"/>
  <c r="D230"/>
  <c r="D237"/>
  <c r="D245"/>
  <c r="D252"/>
  <c r="D260"/>
  <c r="D268"/>
  <c r="D276"/>
  <c r="D290"/>
  <c r="D321"/>
  <c r="D333"/>
  <c r="D342"/>
  <c r="D346"/>
  <c r="D380"/>
  <c r="D397"/>
  <c r="D403"/>
  <c r="D440"/>
  <c r="D448"/>
  <c r="D476"/>
  <c r="D501"/>
  <c r="D521"/>
  <c r="D534"/>
  <c r="D547"/>
  <c r="D573"/>
  <c r="D593"/>
  <c r="D651"/>
  <c r="D763"/>
  <c r="D940"/>
  <c r="D243"/>
  <c r="D322"/>
  <c r="D382"/>
  <c r="D396"/>
  <c r="D442"/>
  <c r="D625"/>
  <c r="E179"/>
  <c r="E173"/>
  <c r="E163"/>
  <c r="E181"/>
  <c r="J235"/>
  <c r="L235" s="1"/>
  <c r="L236" s="1"/>
  <c r="M194"/>
  <c r="M193"/>
  <c r="M188"/>
  <c r="M187"/>
  <c r="M186"/>
  <c r="M184"/>
  <c r="M183"/>
  <c r="M170"/>
  <c r="M169"/>
  <c r="M136"/>
  <c r="M154"/>
  <c r="F514"/>
  <c r="J154"/>
  <c r="A514"/>
  <c r="F319"/>
  <c r="J153"/>
  <c r="A319"/>
  <c r="A320"/>
  <c r="F320"/>
  <c r="M155"/>
  <c r="M153"/>
  <c r="M143"/>
  <c r="M142"/>
  <c r="M123"/>
  <c r="M122"/>
  <c r="M137"/>
  <c r="M135"/>
  <c r="M133"/>
  <c r="M132"/>
  <c r="M117"/>
  <c r="M116"/>
  <c r="M114"/>
  <c r="M113"/>
  <c r="M264"/>
  <c r="M263"/>
  <c r="M99"/>
  <c r="M98"/>
  <c r="M97"/>
  <c r="M93"/>
  <c r="M92"/>
  <c r="M88"/>
  <c r="M87"/>
  <c r="M86"/>
  <c r="M85"/>
  <c r="M83"/>
  <c r="M82"/>
  <c r="M81"/>
  <c r="M80"/>
  <c r="A76"/>
  <c r="F76"/>
  <c r="M67"/>
  <c r="M66"/>
  <c r="M60"/>
  <c r="M59"/>
  <c r="M58"/>
  <c r="M57"/>
  <c r="M56"/>
  <c r="M55"/>
  <c r="M51"/>
  <c r="M50"/>
  <c r="M46"/>
  <c r="M45"/>
  <c r="M44"/>
  <c r="M43"/>
  <c r="M42"/>
  <c r="M41"/>
  <c r="M40"/>
  <c r="M39"/>
  <c r="M37"/>
  <c r="M36"/>
  <c r="M35"/>
  <c r="M34"/>
  <c r="M33"/>
  <c r="M32"/>
  <c r="M31"/>
  <c r="M28"/>
  <c r="M27"/>
  <c r="I12" l="1"/>
  <c r="M9" i="5"/>
  <c r="M8"/>
  <c r="I11" i="2"/>
  <c r="D115" i="3"/>
  <c r="D106" l="1"/>
  <c r="F763" i="2"/>
  <c r="A763"/>
  <c r="D143" i="1"/>
  <c r="D105" i="3"/>
  <c r="K144" i="5"/>
  <c r="J144"/>
  <c r="K143"/>
  <c r="K142"/>
  <c r="J142"/>
  <c r="K141"/>
  <c r="K140"/>
  <c r="J140"/>
  <c r="K139"/>
  <c r="K138"/>
  <c r="J138"/>
  <c r="K137"/>
  <c r="K136"/>
  <c r="J136"/>
  <c r="K135"/>
  <c r="K134"/>
  <c r="J134"/>
  <c r="K133"/>
  <c r="K132"/>
  <c r="J132"/>
  <c r="K131"/>
  <c r="K130"/>
  <c r="J130"/>
  <c r="K129"/>
  <c r="K128"/>
  <c r="J128"/>
  <c r="K127"/>
  <c r="K126"/>
  <c r="J126"/>
  <c r="K125"/>
  <c r="J125"/>
  <c r="K124"/>
  <c r="J124"/>
  <c r="K123"/>
  <c r="K122"/>
  <c r="J122"/>
  <c r="K121"/>
  <c r="J121"/>
  <c r="K120"/>
  <c r="J120"/>
  <c r="K119"/>
  <c r="K118"/>
  <c r="J118"/>
  <c r="K117"/>
  <c r="J117"/>
  <c r="K116"/>
  <c r="J116"/>
  <c r="K115"/>
  <c r="K114"/>
  <c r="J114"/>
  <c r="K113"/>
  <c r="J113"/>
  <c r="K112"/>
  <c r="J112"/>
  <c r="K111"/>
  <c r="K110"/>
  <c r="J110"/>
  <c r="K109"/>
  <c r="J109"/>
  <c r="K108"/>
  <c r="J108"/>
  <c r="K107"/>
  <c r="K106"/>
  <c r="J106"/>
  <c r="K105"/>
  <c r="J105"/>
  <c r="K104"/>
  <c r="J104"/>
  <c r="K103"/>
  <c r="K102"/>
  <c r="J102"/>
  <c r="K101"/>
  <c r="J101"/>
  <c r="K100"/>
  <c r="J100"/>
  <c r="K99"/>
  <c r="K98"/>
  <c r="K97"/>
  <c r="J97"/>
  <c r="K96"/>
  <c r="K95"/>
  <c r="K94"/>
  <c r="K93"/>
  <c r="J93"/>
  <c r="K92"/>
  <c r="K91"/>
  <c r="E332" i="2" l="1"/>
  <c r="E318"/>
  <c r="E329"/>
  <c r="E321"/>
  <c r="E268"/>
  <c r="J91" i="5"/>
  <c r="J95"/>
  <c r="E276" i="2" s="1"/>
  <c r="J99" i="5"/>
  <c r="J103"/>
  <c r="E287" i="2" s="1"/>
  <c r="J107" i="5"/>
  <c r="J111"/>
  <c r="E272" i="2" s="1"/>
  <c r="J115" i="5"/>
  <c r="E333" i="2" s="1"/>
  <c r="J119" i="5"/>
  <c r="J123"/>
  <c r="J127"/>
  <c r="E384" i="2" s="1"/>
  <c r="J129" i="5"/>
  <c r="J131"/>
  <c r="E344" i="2" s="1"/>
  <c r="J133" i="5"/>
  <c r="E346" i="2" s="1"/>
  <c r="J135" i="5"/>
  <c r="E354" i="2" s="1"/>
  <c r="J137" i="5"/>
  <c r="E361" i="2" s="1"/>
  <c r="J139" i="5"/>
  <c r="E386" i="2" s="1"/>
  <c r="J141" i="5"/>
  <c r="E397" i="2" s="1"/>
  <c r="J143" i="5"/>
  <c r="E463" i="2" s="1"/>
  <c r="J92" i="5"/>
  <c r="J94"/>
  <c r="J96"/>
  <c r="J98"/>
  <c r="K283"/>
  <c r="K282"/>
  <c r="K281"/>
  <c r="K280"/>
  <c r="J280"/>
  <c r="K279"/>
  <c r="K278"/>
  <c r="K277"/>
  <c r="K276"/>
  <c r="K275"/>
  <c r="K274"/>
  <c r="K273"/>
  <c r="K272"/>
  <c r="K271"/>
  <c r="K270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287"/>
  <c r="J287"/>
  <c r="K286"/>
  <c r="K285"/>
  <c r="K284"/>
  <c r="K269"/>
  <c r="J269"/>
  <c r="K268"/>
  <c r="K267"/>
  <c r="K266"/>
  <c r="K265"/>
  <c r="J265"/>
  <c r="K264"/>
  <c r="K263"/>
  <c r="K262"/>
  <c r="K261"/>
  <c r="J261"/>
  <c r="K260"/>
  <c r="K259"/>
  <c r="K258"/>
  <c r="K257"/>
  <c r="J257"/>
  <c r="K256"/>
  <c r="K255"/>
  <c r="K254"/>
  <c r="K253"/>
  <c r="J253"/>
  <c r="K252"/>
  <c r="K251"/>
  <c r="K250"/>
  <c r="K249"/>
  <c r="J249"/>
  <c r="K248"/>
  <c r="K247"/>
  <c r="K246"/>
  <c r="K245"/>
  <c r="J245"/>
  <c r="K244"/>
  <c r="K243"/>
  <c r="K242"/>
  <c r="K241"/>
  <c r="J241"/>
  <c r="K240"/>
  <c r="K239"/>
  <c r="D144" i="3"/>
  <c r="D59"/>
  <c r="D58"/>
  <c r="D57"/>
  <c r="D56"/>
  <c r="D53"/>
  <c r="D54"/>
  <c r="D117"/>
  <c r="D44"/>
  <c r="D43"/>
  <c r="D42"/>
  <c r="D41"/>
  <c r="D40"/>
  <c r="D39"/>
  <c r="D38"/>
  <c r="D26" i="1"/>
  <c r="D25"/>
  <c r="D24"/>
  <c r="D23"/>
  <c r="D22"/>
  <c r="D21"/>
  <c r="D20"/>
  <c r="D12"/>
  <c r="D11"/>
  <c r="D10"/>
  <c r="D9"/>
  <c r="D8"/>
  <c r="D7"/>
  <c r="D6"/>
  <c r="D135" i="3"/>
  <c r="D134"/>
  <c r="D133"/>
  <c r="D132"/>
  <c r="D35"/>
  <c r="D34"/>
  <c r="D36"/>
  <c r="D37"/>
  <c r="E326" i="2" l="1"/>
  <c r="E290"/>
  <c r="E273"/>
  <c r="E380"/>
  <c r="E342"/>
  <c r="E340"/>
  <c r="E399"/>
  <c r="E314"/>
  <c r="E283"/>
  <c r="E337"/>
  <c r="E353"/>
  <c r="E241"/>
  <c r="E307"/>
  <c r="E345"/>
  <c r="E382"/>
  <c r="E398"/>
  <c r="E343"/>
  <c r="E322"/>
  <c r="E396"/>
  <c r="E271"/>
  <c r="E280"/>
  <c r="E341"/>
  <c r="J58" i="5"/>
  <c r="E128" i="2" s="1"/>
  <c r="J82" i="5"/>
  <c r="J86"/>
  <c r="E246" i="2" s="1"/>
  <c r="J90" i="5"/>
  <c r="E232" i="2" s="1"/>
  <c r="J148" i="5"/>
  <c r="J152"/>
  <c r="J156"/>
  <c r="J160"/>
  <c r="E114" i="2" s="1"/>
  <c r="J164" i="5"/>
  <c r="J168"/>
  <c r="J172"/>
  <c r="J176"/>
  <c r="E430" i="2" s="1"/>
  <c r="J271" i="5"/>
  <c r="J275"/>
  <c r="J283"/>
  <c r="J284"/>
  <c r="J87"/>
  <c r="J145"/>
  <c r="J149"/>
  <c r="J153"/>
  <c r="J157"/>
  <c r="E37" i="2" s="1"/>
  <c r="J161" i="5"/>
  <c r="J165"/>
  <c r="E153" i="2" s="1"/>
  <c r="J169" i="5"/>
  <c r="E569" i="2" s="1"/>
  <c r="J173" i="5"/>
  <c r="E425" i="2" s="1"/>
  <c r="J177" i="5"/>
  <c r="E256" i="2" s="1"/>
  <c r="J273" i="5"/>
  <c r="J277"/>
  <c r="J279"/>
  <c r="J31"/>
  <c r="E17" i="2" s="1"/>
  <c r="J35" i="5"/>
  <c r="E33" i="2" s="1"/>
  <c r="J39" i="5"/>
  <c r="J43"/>
  <c r="J47"/>
  <c r="J51"/>
  <c r="J55"/>
  <c r="J32"/>
  <c r="J36"/>
  <c r="J40"/>
  <c r="J44"/>
  <c r="J48"/>
  <c r="E70" i="2" s="1"/>
  <c r="J52" i="5"/>
  <c r="J56"/>
  <c r="J60"/>
  <c r="J64"/>
  <c r="J68"/>
  <c r="J72"/>
  <c r="J76"/>
  <c r="J80"/>
  <c r="J262"/>
  <c r="J266"/>
  <c r="J272"/>
  <c r="J276"/>
  <c r="J242"/>
  <c r="J246"/>
  <c r="J250"/>
  <c r="J254"/>
  <c r="J258"/>
  <c r="J83"/>
  <c r="J84"/>
  <c r="E257" i="2" s="1"/>
  <c r="J88" i="5"/>
  <c r="E248" i="2" s="1"/>
  <c r="J146" i="5"/>
  <c r="J150"/>
  <c r="J154"/>
  <c r="J158"/>
  <c r="J162"/>
  <c r="E131" i="2" s="1"/>
  <c r="J166" i="5"/>
  <c r="E284" i="2" s="1"/>
  <c r="J170" i="5"/>
  <c r="E288" i="2" s="1"/>
  <c r="J174" i="5"/>
  <c r="E623" i="2" s="1"/>
  <c r="J178" i="5"/>
  <c r="E334" i="2" s="1"/>
  <c r="J286" i="5"/>
  <c r="J33"/>
  <c r="J37"/>
  <c r="J41"/>
  <c r="J45"/>
  <c r="J49"/>
  <c r="J53"/>
  <c r="J57"/>
  <c r="E126" i="2" s="1"/>
  <c r="J61" i="5"/>
  <c r="J65"/>
  <c r="J69"/>
  <c r="J73"/>
  <c r="J77"/>
  <c r="E240" i="2" s="1"/>
  <c r="J81" i="5"/>
  <c r="E234" i="2" s="1"/>
  <c r="J85" i="5"/>
  <c r="J89"/>
  <c r="E249" i="2" s="1"/>
  <c r="J147" i="5"/>
  <c r="J151"/>
  <c r="E503" i="2" s="1"/>
  <c r="J155" i="5"/>
  <c r="J159"/>
  <c r="E110" i="2" s="1"/>
  <c r="J163" i="5"/>
  <c r="E139" i="2" s="1"/>
  <c r="J167" i="5"/>
  <c r="J171"/>
  <c r="J175"/>
  <c r="E545" i="2" s="1"/>
  <c r="J270" i="5"/>
  <c r="J274"/>
  <c r="J278"/>
  <c r="J282"/>
  <c r="J281"/>
  <c r="J34"/>
  <c r="J38"/>
  <c r="J42"/>
  <c r="J46"/>
  <c r="J50"/>
  <c r="J54"/>
  <c r="J62"/>
  <c r="J66"/>
  <c r="J70"/>
  <c r="J74"/>
  <c r="J78"/>
  <c r="J59"/>
  <c r="J63"/>
  <c r="J67"/>
  <c r="J71"/>
  <c r="J75"/>
  <c r="E236" i="2" s="1"/>
  <c r="J79" i="5"/>
  <c r="J240"/>
  <c r="J244"/>
  <c r="J248"/>
  <c r="J252"/>
  <c r="J256"/>
  <c r="J260"/>
  <c r="J264"/>
  <c r="J268"/>
  <c r="J239"/>
  <c r="J243"/>
  <c r="J247"/>
  <c r="J251"/>
  <c r="J255"/>
  <c r="J259"/>
  <c r="J263"/>
  <c r="J267"/>
  <c r="J285"/>
  <c r="D125" i="3"/>
  <c r="E266" i="2" l="1"/>
  <c r="E575"/>
  <c r="E378"/>
  <c r="E245"/>
  <c r="E247"/>
  <c r="E260"/>
  <c r="E264"/>
  <c r="E258"/>
  <c r="E99"/>
  <c r="E265"/>
  <c r="E597"/>
  <c r="E504"/>
  <c r="E526"/>
  <c r="E26"/>
  <c r="E237"/>
  <c r="E259"/>
  <c r="E227"/>
  <c r="E61"/>
  <c r="E66"/>
  <c r="E205"/>
  <c r="E226"/>
  <c r="E544"/>
  <c r="E207"/>
  <c r="E467"/>
  <c r="E158"/>
  <c r="E535"/>
  <c r="E220"/>
  <c r="E534"/>
  <c r="E129"/>
  <c r="E65"/>
  <c r="E469"/>
  <c r="E571"/>
  <c r="E206"/>
  <c r="E558"/>
  <c r="E482"/>
  <c r="E573"/>
  <c r="E547"/>
  <c r="E509"/>
  <c r="E225"/>
  <c r="E203"/>
  <c r="E148"/>
  <c r="E130"/>
  <c r="E501"/>
  <c r="E440"/>
  <c r="E96"/>
  <c r="E80"/>
  <c r="E194"/>
  <c r="E170"/>
  <c r="E31"/>
  <c r="E32"/>
  <c r="E168"/>
  <c r="E143"/>
  <c r="E72"/>
  <c r="E67"/>
  <c r="E29"/>
  <c r="E21"/>
  <c r="E521"/>
  <c r="E448"/>
  <c r="E243"/>
  <c r="E221"/>
  <c r="E222"/>
  <c r="E198"/>
  <c r="E112"/>
  <c r="E98"/>
  <c r="E252"/>
  <c r="E230"/>
  <c r="E524"/>
  <c r="E466"/>
  <c r="E107"/>
  <c r="E88"/>
  <c r="E528"/>
  <c r="E476"/>
  <c r="E164"/>
  <c r="E142"/>
  <c r="E19"/>
  <c r="E479"/>
  <c r="E417"/>
  <c r="E60"/>
  <c r="E171"/>
  <c r="E64"/>
  <c r="E113"/>
  <c r="E59"/>
  <c r="E86"/>
  <c r="E140"/>
  <c r="E63"/>
  <c r="E49"/>
  <c r="E516"/>
  <c r="E432"/>
  <c r="E409"/>
  <c r="E446"/>
  <c r="E186"/>
  <c r="E208"/>
  <c r="E108"/>
  <c r="E48"/>
  <c r="E191"/>
  <c r="E44"/>
  <c r="E228"/>
  <c r="E62"/>
  <c r="E527"/>
  <c r="E548"/>
  <c r="E402"/>
  <c r="E150"/>
  <c r="E134"/>
  <c r="E403"/>
  <c r="E43"/>
  <c r="E38"/>
  <c r="E536"/>
  <c r="E484"/>
  <c r="E513"/>
  <c r="E444"/>
  <c r="E235"/>
  <c r="E209"/>
  <c r="E187"/>
  <c r="E442"/>
  <c r="D136" i="3"/>
  <c r="D137"/>
  <c r="D21" l="1"/>
  <c r="K291" i="5" l="1"/>
  <c r="K290"/>
  <c r="K289"/>
  <c r="K288"/>
  <c r="K238"/>
  <c r="K237"/>
  <c r="K236"/>
  <c r="K235"/>
  <c r="K234"/>
  <c r="K233"/>
  <c r="K232"/>
  <c r="K231"/>
  <c r="K230"/>
  <c r="J230"/>
  <c r="K229"/>
  <c r="K228"/>
  <c r="K227"/>
  <c r="K226"/>
  <c r="J226"/>
  <c r="K225"/>
  <c r="K224"/>
  <c r="K223"/>
  <c r="K222"/>
  <c r="J222"/>
  <c r="K221"/>
  <c r="K220"/>
  <c r="K219"/>
  <c r="K218"/>
  <c r="J218"/>
  <c r="K217"/>
  <c r="K216"/>
  <c r="K215"/>
  <c r="K214"/>
  <c r="J214"/>
  <c r="K213"/>
  <c r="K212"/>
  <c r="K211"/>
  <c r="K210"/>
  <c r="J210"/>
  <c r="K209"/>
  <c r="K208"/>
  <c r="K207"/>
  <c r="K206"/>
  <c r="J206"/>
  <c r="K205"/>
  <c r="K204"/>
  <c r="K203"/>
  <c r="K202"/>
  <c r="J202"/>
  <c r="E657" i="2" s="1"/>
  <c r="K201" i="5"/>
  <c r="K200"/>
  <c r="K199"/>
  <c r="K198"/>
  <c r="J198"/>
  <c r="E127" i="2" s="1"/>
  <c r="K197" i="5"/>
  <c r="K196"/>
  <c r="K195"/>
  <c r="K194"/>
  <c r="J194"/>
  <c r="E851" i="2" s="1"/>
  <c r="K193" i="5"/>
  <c r="K192"/>
  <c r="K191"/>
  <c r="K190"/>
  <c r="J190"/>
  <c r="E753" i="2" s="1"/>
  <c r="K189" i="5"/>
  <c r="K188"/>
  <c r="K187"/>
  <c r="K186"/>
  <c r="K185"/>
  <c r="K184"/>
  <c r="K183"/>
  <c r="K182"/>
  <c r="K181"/>
  <c r="K180"/>
  <c r="K179"/>
  <c r="K30"/>
  <c r="K29"/>
  <c r="K28"/>
  <c r="K27"/>
  <c r="K26"/>
  <c r="K25"/>
  <c r="K24"/>
  <c r="J234" l="1"/>
  <c r="J26"/>
  <c r="E9" i="2" s="1"/>
  <c r="J192" i="5"/>
  <c r="J196"/>
  <c r="E89" i="2" s="1"/>
  <c r="J200" i="5"/>
  <c r="E532" i="2" s="1"/>
  <c r="J204" i="5"/>
  <c r="J208"/>
  <c r="J212"/>
  <c r="J216"/>
  <c r="J220"/>
  <c r="J224"/>
  <c r="J228"/>
  <c r="J232"/>
  <c r="J236"/>
  <c r="J188"/>
  <c r="E309" i="2" s="1"/>
  <c r="J182" i="5"/>
  <c r="E390" i="2" s="1"/>
  <c r="J28" i="5"/>
  <c r="J186"/>
  <c r="E468" i="2" s="1"/>
  <c r="J184" i="5"/>
  <c r="E297" i="2" s="1"/>
  <c r="J180" i="5"/>
  <c r="E339" i="2" s="1"/>
  <c r="J30" i="5"/>
  <c r="J288"/>
  <c r="J290"/>
  <c r="J25"/>
  <c r="E8" i="2" s="1"/>
  <c r="J29" i="5"/>
  <c r="E15" i="2" s="1"/>
  <c r="J179" i="5"/>
  <c r="E217" i="2" s="1"/>
  <c r="J181" i="5"/>
  <c r="E581" i="2" s="1"/>
  <c r="J183" i="5"/>
  <c r="E296" i="2" s="1"/>
  <c r="J185" i="5"/>
  <c r="J187"/>
  <c r="J189"/>
  <c r="J191"/>
  <c r="E676" i="2" s="1"/>
  <c r="J193" i="5"/>
  <c r="E940" i="2" s="1"/>
  <c r="J195" i="5"/>
  <c r="E933" i="2" s="1"/>
  <c r="J197" i="5"/>
  <c r="E120" i="2" s="1"/>
  <c r="J199" i="5"/>
  <c r="E160" i="2" s="1"/>
  <c r="J201" i="5"/>
  <c r="E517" i="2" s="1"/>
  <c r="J203" i="5"/>
  <c r="J205"/>
  <c r="J207"/>
  <c r="J209"/>
  <c r="J211"/>
  <c r="J213"/>
  <c r="J215"/>
  <c r="J217"/>
  <c r="J219"/>
  <c r="J221"/>
  <c r="J223"/>
  <c r="J225"/>
  <c r="J227"/>
  <c r="J229"/>
  <c r="J231"/>
  <c r="J233"/>
  <c r="J235"/>
  <c r="J237"/>
  <c r="J238"/>
  <c r="J289"/>
  <c r="J291"/>
  <c r="J27"/>
  <c r="E12" i="2" s="1"/>
  <c r="E14" l="1"/>
  <c r="E625"/>
  <c r="E298"/>
  <c r="E670"/>
  <c r="E308"/>
  <c r="E704"/>
  <c r="E759"/>
  <c r="E16"/>
  <c r="E18"/>
  <c r="J12"/>
  <c r="N9" i="5"/>
  <c r="E651" i="2"/>
  <c r="E763"/>
  <c r="E591"/>
  <c r="E939"/>
  <c r="E599"/>
  <c r="E749"/>
  <c r="E577"/>
  <c r="E845"/>
  <c r="E595"/>
  <c r="E751"/>
  <c r="E589"/>
  <c r="E811"/>
  <c r="E593"/>
  <c r="J155"/>
  <c r="J156" s="1"/>
  <c r="L156" s="1"/>
  <c r="J188"/>
  <c r="F106" i="3"/>
  <c r="J220" i="2"/>
  <c r="J205"/>
  <c r="J187"/>
  <c r="J170"/>
  <c r="J117"/>
  <c r="F130" i="3"/>
  <c r="F128"/>
  <c r="J248" i="2"/>
  <c r="J250" s="1"/>
  <c r="L250" s="1"/>
  <c r="J219"/>
  <c r="J204"/>
  <c r="J186"/>
  <c r="J169"/>
  <c r="J135"/>
  <c r="J116"/>
  <c r="E106" i="3"/>
  <c r="I218" i="2"/>
  <c r="L218" s="1"/>
  <c r="I203"/>
  <c r="L203" s="1"/>
  <c r="I152"/>
  <c r="L152" s="1"/>
  <c r="I113"/>
  <c r="F149" i="3"/>
  <c r="E53"/>
  <c r="I114" i="2"/>
  <c r="D166" i="1"/>
  <c r="D131" i="3"/>
  <c r="D130"/>
  <c r="D124"/>
  <c r="D123"/>
  <c r="D122"/>
  <c r="D129"/>
  <c r="D121"/>
  <c r="D25"/>
  <c r="D24"/>
  <c r="D26"/>
  <c r="D27"/>
  <c r="D13"/>
  <c r="D120"/>
  <c r="D119"/>
  <c r="D22"/>
  <c r="D11"/>
  <c r="D109"/>
  <c r="D127"/>
  <c r="D128"/>
  <c r="D156"/>
  <c r="F938" i="2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K225" s="1"/>
  <c r="F254"/>
  <c r="F253"/>
  <c r="F252"/>
  <c r="F251"/>
  <c r="F250"/>
  <c r="F249"/>
  <c r="F248"/>
  <c r="F247"/>
  <c r="F246"/>
  <c r="F245"/>
  <c r="F244"/>
  <c r="F243"/>
  <c r="F242"/>
  <c r="F241"/>
  <c r="F240"/>
  <c r="K210" s="1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K175" s="1"/>
  <c r="F204"/>
  <c r="F203"/>
  <c r="F202"/>
  <c r="F201"/>
  <c r="F200"/>
  <c r="F199"/>
  <c r="F198"/>
  <c r="F197"/>
  <c r="F196"/>
  <c r="F195"/>
  <c r="F194"/>
  <c r="F193"/>
  <c r="F192"/>
  <c r="F191"/>
  <c r="F190"/>
  <c r="F189"/>
  <c r="K160" s="1"/>
  <c r="F187"/>
  <c r="F186"/>
  <c r="F185"/>
  <c r="F184"/>
  <c r="F183"/>
  <c r="F182"/>
  <c r="F181"/>
  <c r="F180"/>
  <c r="F179"/>
  <c r="F178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K269" s="1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K105" s="1"/>
  <c r="F114"/>
  <c r="F113"/>
  <c r="F112"/>
  <c r="F111"/>
  <c r="F110"/>
  <c r="F109"/>
  <c r="F108"/>
  <c r="F107"/>
  <c r="F106"/>
  <c r="F105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5"/>
  <c r="K77" s="1"/>
  <c r="F74"/>
  <c r="F73"/>
  <c r="F72"/>
  <c r="F71"/>
  <c r="F70"/>
  <c r="F69"/>
  <c r="F68"/>
  <c r="F67"/>
  <c r="F66"/>
  <c r="F65"/>
  <c r="K67" s="1"/>
  <c r="F64"/>
  <c r="K66" s="1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K28" s="1"/>
  <c r="F24"/>
  <c r="K27" s="1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D6" i="3"/>
  <c r="A940" i="2"/>
  <c r="A939"/>
  <c r="A938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D176" l="1"/>
  <c r="E176"/>
  <c r="E703"/>
  <c r="E702" s="1"/>
  <c r="J11"/>
  <c r="N8" i="5"/>
  <c r="E938" i="2"/>
  <c r="E937" s="1"/>
  <c r="E936" s="1"/>
  <c r="E750"/>
  <c r="E748"/>
  <c r="E762"/>
  <c r="E624"/>
  <c r="E13"/>
  <c r="E588"/>
  <c r="E576"/>
  <c r="E590"/>
  <c r="E669"/>
  <c r="E810"/>
  <c r="E844"/>
  <c r="E843" s="1"/>
  <c r="E429"/>
  <c r="E611"/>
  <c r="D652"/>
  <c r="D688"/>
  <c r="D726"/>
  <c r="D772"/>
  <c r="D806"/>
  <c r="D841"/>
  <c r="D462"/>
  <c r="D615"/>
  <c r="E654"/>
  <c r="E690"/>
  <c r="E728"/>
  <c r="E765"/>
  <c r="E799"/>
  <c r="E835"/>
  <c r="E895"/>
  <c r="E195"/>
  <c r="D391"/>
  <c r="E578"/>
  <c r="D609"/>
  <c r="E629"/>
  <c r="E646"/>
  <c r="E665"/>
  <c r="E684"/>
  <c r="E700"/>
  <c r="E721"/>
  <c r="E738"/>
  <c r="E758"/>
  <c r="E780"/>
  <c r="E797"/>
  <c r="E816"/>
  <c r="E833"/>
  <c r="E854"/>
  <c r="E885"/>
  <c r="E910"/>
  <c r="E928"/>
  <c r="D172"/>
  <c r="D596"/>
  <c r="D637"/>
  <c r="D675"/>
  <c r="D713"/>
  <c r="D748"/>
  <c r="D784"/>
  <c r="D820"/>
  <c r="D872"/>
  <c r="D897"/>
  <c r="D924"/>
  <c r="E377"/>
  <c r="E580"/>
  <c r="E631"/>
  <c r="E667"/>
  <c r="E707"/>
  <c r="E741"/>
  <c r="E778"/>
  <c r="E814"/>
  <c r="E852"/>
  <c r="E908"/>
  <c r="D377"/>
  <c r="E426"/>
  <c r="E600"/>
  <c r="E617"/>
  <c r="D639"/>
  <c r="D658"/>
  <c r="D677"/>
  <c r="D694"/>
  <c r="D715"/>
  <c r="D732"/>
  <c r="D752"/>
  <c r="D770"/>
  <c r="D787"/>
  <c r="D803"/>
  <c r="D822"/>
  <c r="D839"/>
  <c r="D874"/>
  <c r="D899"/>
  <c r="D917"/>
  <c r="D475"/>
  <c r="D489"/>
  <c r="E471"/>
  <c r="E866"/>
  <c r="D910"/>
  <c r="E926"/>
  <c r="D413"/>
  <c r="D762"/>
  <c r="D471"/>
  <c r="D355"/>
  <c r="D68"/>
  <c r="E860"/>
  <c r="D167"/>
  <c r="E370"/>
  <c r="E369" s="1"/>
  <c r="D550"/>
  <c r="D549" s="1"/>
  <c r="E212"/>
  <c r="D352"/>
  <c r="D511"/>
  <c r="D36"/>
  <c r="D73"/>
  <c r="D115"/>
  <c r="D93"/>
  <c r="D436"/>
  <c r="D857"/>
  <c r="E863"/>
  <c r="E922"/>
  <c r="E355"/>
  <c r="E505"/>
  <c r="D515"/>
  <c r="D561"/>
  <c r="D560" s="1"/>
  <c r="D458"/>
  <c r="D278"/>
  <c r="E458"/>
  <c r="D866"/>
  <c r="D162"/>
  <c r="E310"/>
  <c r="D492"/>
  <c r="D180"/>
  <c r="D300"/>
  <c r="D505"/>
  <c r="E888"/>
  <c r="E887" s="1"/>
  <c r="E115"/>
  <c r="D54"/>
  <c r="D174"/>
  <c r="D27"/>
  <c r="D13"/>
  <c r="D582"/>
  <c r="D671"/>
  <c r="D743"/>
  <c r="D789"/>
  <c r="D389"/>
  <c r="E586"/>
  <c r="E673"/>
  <c r="E711"/>
  <c r="E782"/>
  <c r="E818"/>
  <c r="E174"/>
  <c r="E348"/>
  <c r="D600"/>
  <c r="D617"/>
  <c r="E656"/>
  <c r="E675"/>
  <c r="E713"/>
  <c r="E730"/>
  <c r="E772"/>
  <c r="E789"/>
  <c r="E825"/>
  <c r="E841"/>
  <c r="E901"/>
  <c r="E919"/>
  <c r="E424"/>
  <c r="D656"/>
  <c r="D692"/>
  <c r="D768"/>
  <c r="D801"/>
  <c r="D881"/>
  <c r="D906"/>
  <c r="D429"/>
  <c r="D611"/>
  <c r="E686"/>
  <c r="E724"/>
  <c r="E795"/>
  <c r="E831"/>
  <c r="D178"/>
  <c r="E391"/>
  <c r="E609"/>
  <c r="D631"/>
  <c r="D667"/>
  <c r="D686"/>
  <c r="D724"/>
  <c r="D741"/>
  <c r="D778"/>
  <c r="D795"/>
  <c r="D831"/>
  <c r="D852"/>
  <c r="D908"/>
  <c r="D926"/>
  <c r="E857"/>
  <c r="E917"/>
  <c r="D324"/>
  <c r="E492"/>
  <c r="D454"/>
  <c r="E21" i="3" s="1"/>
  <c r="E450" i="2"/>
  <c r="D359"/>
  <c r="D358" s="1"/>
  <c r="D286"/>
  <c r="D863"/>
  <c r="D106"/>
  <c r="E300"/>
  <c r="E454"/>
  <c r="F21" i="3" s="1"/>
  <c r="E54" i="2"/>
  <c r="D295"/>
  <c r="D860"/>
  <c r="D58"/>
  <c r="D22"/>
  <c r="E117" i="3" s="1"/>
  <c r="D169" i="2"/>
  <c r="D152"/>
  <c r="E420"/>
  <c r="E603"/>
  <c r="D641"/>
  <c r="D679"/>
  <c r="D717"/>
  <c r="D754"/>
  <c r="D797"/>
  <c r="D833"/>
  <c r="D424"/>
  <c r="D607"/>
  <c r="E643"/>
  <c r="E681"/>
  <c r="E719"/>
  <c r="E756"/>
  <c r="E791"/>
  <c r="E827"/>
  <c r="E879"/>
  <c r="E183"/>
  <c r="D387"/>
  <c r="D568"/>
  <c r="D605"/>
  <c r="D622"/>
  <c r="E641"/>
  <c r="E660"/>
  <c r="E679"/>
  <c r="E696"/>
  <c r="E717"/>
  <c r="E734"/>
  <c r="E754"/>
  <c r="E776"/>
  <c r="E793"/>
  <c r="E812"/>
  <c r="E829"/>
  <c r="E850"/>
  <c r="E881"/>
  <c r="E906"/>
  <c r="E924"/>
  <c r="D348"/>
  <c r="D578"/>
  <c r="D629"/>
  <c r="D665"/>
  <c r="D700"/>
  <c r="D738"/>
  <c r="D776"/>
  <c r="D812"/>
  <c r="D850"/>
  <c r="D885"/>
  <c r="D919"/>
  <c r="E350"/>
  <c r="D531"/>
  <c r="D620"/>
  <c r="E658"/>
  <c r="E694"/>
  <c r="E732"/>
  <c r="E770"/>
  <c r="E803"/>
  <c r="E839"/>
  <c r="E899"/>
  <c r="D350"/>
  <c r="E422"/>
  <c r="D586"/>
  <c r="E613"/>
  <c r="D635"/>
  <c r="D654"/>
  <c r="D673"/>
  <c r="D690"/>
  <c r="D711"/>
  <c r="D728"/>
  <c r="D745"/>
  <c r="D765"/>
  <c r="D782"/>
  <c r="D799"/>
  <c r="D818"/>
  <c r="D835"/>
  <c r="D870"/>
  <c r="D895"/>
  <c r="D913"/>
  <c r="D383"/>
  <c r="D633"/>
  <c r="D709"/>
  <c r="D825"/>
  <c r="E635"/>
  <c r="E745"/>
  <c r="E870"/>
  <c r="D426"/>
  <c r="E637"/>
  <c r="E692"/>
  <c r="D750"/>
  <c r="E806"/>
  <c r="E876"/>
  <c r="E304"/>
  <c r="E615"/>
  <c r="D730"/>
  <c r="D837"/>
  <c r="D304"/>
  <c r="E648"/>
  <c r="E760"/>
  <c r="E883"/>
  <c r="D580"/>
  <c r="D648"/>
  <c r="D707"/>
  <c r="D760"/>
  <c r="D814"/>
  <c r="D883"/>
  <c r="D433"/>
  <c r="D310"/>
  <c r="D195"/>
  <c r="E531"/>
  <c r="E620"/>
  <c r="D660"/>
  <c r="D696"/>
  <c r="D734"/>
  <c r="D780"/>
  <c r="D816"/>
  <c r="D854"/>
  <c r="D574"/>
  <c r="E627"/>
  <c r="E662"/>
  <c r="E698"/>
  <c r="E736"/>
  <c r="E774"/>
  <c r="E808"/>
  <c r="E848"/>
  <c r="E904"/>
  <c r="E292"/>
  <c r="D422"/>
  <c r="E582"/>
  <c r="D613"/>
  <c r="E633"/>
  <c r="E652"/>
  <c r="E671"/>
  <c r="E688"/>
  <c r="E709"/>
  <c r="E726"/>
  <c r="E743"/>
  <c r="E768"/>
  <c r="E784"/>
  <c r="E801"/>
  <c r="E820"/>
  <c r="E837"/>
  <c r="E872"/>
  <c r="E897"/>
  <c r="E915"/>
  <c r="D292"/>
  <c r="E389"/>
  <c r="E607"/>
  <c r="D646"/>
  <c r="D684"/>
  <c r="D721"/>
  <c r="D758"/>
  <c r="D793"/>
  <c r="D829"/>
  <c r="D876"/>
  <c r="D901"/>
  <c r="D928"/>
  <c r="D420"/>
  <c r="D603"/>
  <c r="E639"/>
  <c r="E677"/>
  <c r="E715"/>
  <c r="E752"/>
  <c r="E787"/>
  <c r="E822"/>
  <c r="E874"/>
  <c r="E913"/>
  <c r="E387"/>
  <c r="E568"/>
  <c r="E605"/>
  <c r="D627"/>
  <c r="D643"/>
  <c r="D662"/>
  <c r="D681"/>
  <c r="D698"/>
  <c r="D719"/>
  <c r="D736"/>
  <c r="D756"/>
  <c r="D774"/>
  <c r="D791"/>
  <c r="D808"/>
  <c r="D827"/>
  <c r="D848"/>
  <c r="D879"/>
  <c r="D904"/>
  <c r="D922"/>
  <c r="D931"/>
  <c r="D930" s="1"/>
  <c r="E433"/>
  <c r="D47"/>
  <c r="I77" s="1"/>
  <c r="L77" s="1"/>
  <c r="D915"/>
  <c r="E489"/>
  <c r="E931"/>
  <c r="E930" s="1"/>
  <c r="D212"/>
  <c r="E436"/>
  <c r="E561"/>
  <c r="E560" s="1"/>
  <c r="D183"/>
  <c r="D124"/>
  <c r="D888"/>
  <c r="D887" s="1"/>
  <c r="D185"/>
  <c r="I262" s="1"/>
  <c r="L262" s="1"/>
  <c r="D450"/>
  <c r="E22"/>
  <c r="F117" i="3" s="1"/>
  <c r="D281" i="2"/>
  <c r="D370"/>
  <c r="D369" s="1"/>
  <c r="D42"/>
  <c r="D6"/>
  <c r="E64" i="6" s="1"/>
  <c r="D144" i="2"/>
  <c r="D83"/>
  <c r="D133"/>
  <c r="D401"/>
  <c r="D306"/>
  <c r="D316"/>
  <c r="D592"/>
  <c r="D190"/>
  <c r="D570"/>
  <c r="D385"/>
  <c r="D519"/>
  <c r="D443"/>
  <c r="D447"/>
  <c r="D381"/>
  <c r="D590"/>
  <c r="D330"/>
  <c r="D263"/>
  <c r="D204"/>
  <c r="D224"/>
  <c r="D650"/>
  <c r="D193"/>
  <c r="D244"/>
  <c r="D810"/>
  <c r="D525"/>
  <c r="D543"/>
  <c r="D199"/>
  <c r="D441"/>
  <c r="D624"/>
  <c r="E180"/>
  <c r="D465"/>
  <c r="D338"/>
  <c r="D320"/>
  <c r="D500"/>
  <c r="D406"/>
  <c r="D431"/>
  <c r="E178"/>
  <c r="D598"/>
  <c r="D270"/>
  <c r="D844"/>
  <c r="D843" s="1"/>
  <c r="D242"/>
  <c r="D336"/>
  <c r="E172"/>
  <c r="D546"/>
  <c r="D255"/>
  <c r="D572"/>
  <c r="D588"/>
  <c r="D478"/>
  <c r="D445"/>
  <c r="D508"/>
  <c r="D233"/>
  <c r="D395"/>
  <c r="D275"/>
  <c r="D703"/>
  <c r="D702" s="1"/>
  <c r="D219"/>
  <c r="D439"/>
  <c r="D576"/>
  <c r="D483"/>
  <c r="D197"/>
  <c r="D289"/>
  <c r="D313"/>
  <c r="D379"/>
  <c r="D594"/>
  <c r="D669"/>
  <c r="D938"/>
  <c r="D937" s="1"/>
  <c r="D936" s="1"/>
  <c r="D533"/>
  <c r="E295"/>
  <c r="E286"/>
  <c r="E316"/>
  <c r="E385"/>
  <c r="E383"/>
  <c r="E324"/>
  <c r="E275"/>
  <c r="E462"/>
  <c r="E330"/>
  <c r="E359"/>
  <c r="E358" s="1"/>
  <c r="E289"/>
  <c r="E281"/>
  <c r="E270"/>
  <c r="E320"/>
  <c r="E255"/>
  <c r="E352"/>
  <c r="E379"/>
  <c r="E278"/>
  <c r="E395"/>
  <c r="E68"/>
  <c r="E306"/>
  <c r="E263"/>
  <c r="E596"/>
  <c r="E313"/>
  <c r="E574"/>
  <c r="E622"/>
  <c r="E381"/>
  <c r="E336"/>
  <c r="E338"/>
  <c r="E167"/>
  <c r="E441"/>
  <c r="E515"/>
  <c r="E199"/>
  <c r="E233"/>
  <c r="E483"/>
  <c r="E447"/>
  <c r="E543"/>
  <c r="E525"/>
  <c r="E83"/>
  <c r="E27"/>
  <c r="E185"/>
  <c r="E93"/>
  <c r="E42"/>
  <c r="E144"/>
  <c r="E242"/>
  <c r="E152"/>
  <c r="E190"/>
  <c r="E439"/>
  <c r="E511"/>
  <c r="E244"/>
  <c r="E197"/>
  <c r="E550"/>
  <c r="E549" s="1"/>
  <c r="E204"/>
  <c r="E465"/>
  <c r="E106"/>
  <c r="E478"/>
  <c r="E133"/>
  <c r="E445"/>
  <c r="E500"/>
  <c r="E36"/>
  <c r="E475"/>
  <c r="E570"/>
  <c r="E162"/>
  <c r="E413"/>
  <c r="E508"/>
  <c r="E124"/>
  <c r="E533"/>
  <c r="E58"/>
  <c r="E219"/>
  <c r="E401"/>
  <c r="E546"/>
  <c r="E47"/>
  <c r="E193"/>
  <c r="E443"/>
  <c r="E169"/>
  <c r="E572"/>
  <c r="E431"/>
  <c r="E406"/>
  <c r="E73"/>
  <c r="E519"/>
  <c r="E224"/>
  <c r="E592"/>
  <c r="E594"/>
  <c r="E598"/>
  <c r="E650"/>
  <c r="L157"/>
  <c r="J189"/>
  <c r="L189" s="1"/>
  <c r="J206"/>
  <c r="L206" s="1"/>
  <c r="L207" s="1"/>
  <c r="K239"/>
  <c r="K254"/>
  <c r="J254"/>
  <c r="L254" s="1"/>
  <c r="I247"/>
  <c r="L247" s="1"/>
  <c r="L251" s="1"/>
  <c r="J118"/>
  <c r="L118" s="1"/>
  <c r="J171"/>
  <c r="L171" s="1"/>
  <c r="J221"/>
  <c r="L221" s="1"/>
  <c r="L222" s="1"/>
  <c r="J194"/>
  <c r="I184"/>
  <c r="J193"/>
  <c r="I183"/>
  <c r="I168"/>
  <c r="L168" s="1"/>
  <c r="J137"/>
  <c r="J136"/>
  <c r="J143"/>
  <c r="I133"/>
  <c r="J142"/>
  <c r="I132"/>
  <c r="I115"/>
  <c r="L115" s="1"/>
  <c r="G3" i="5"/>
  <c r="J99" i="2"/>
  <c r="J60"/>
  <c r="I28"/>
  <c r="G106" i="3"/>
  <c r="H106" s="1"/>
  <c r="E37" i="6" s="1"/>
  <c r="F27" i="3"/>
  <c r="F40"/>
  <c r="E40"/>
  <c r="F44"/>
  <c r="E44"/>
  <c r="F144"/>
  <c r="E144"/>
  <c r="F57"/>
  <c r="E57"/>
  <c r="F42"/>
  <c r="E42"/>
  <c r="F59"/>
  <c r="E59"/>
  <c r="F39"/>
  <c r="E39"/>
  <c r="F43"/>
  <c r="E43"/>
  <c r="F56"/>
  <c r="E56"/>
  <c r="F38"/>
  <c r="E38"/>
  <c r="F41"/>
  <c r="E41"/>
  <c r="F54"/>
  <c r="E54"/>
  <c r="F58"/>
  <c r="E58"/>
  <c r="E132"/>
  <c r="E34"/>
  <c r="E133"/>
  <c r="E35"/>
  <c r="E134"/>
  <c r="E36"/>
  <c r="E135"/>
  <c r="E37"/>
  <c r="F132"/>
  <c r="G132" s="1"/>
  <c r="H132" s="1"/>
  <c r="F34"/>
  <c r="F133"/>
  <c r="F35"/>
  <c r="G35" s="1"/>
  <c r="H35" s="1"/>
  <c r="F36"/>
  <c r="F134"/>
  <c r="F135"/>
  <c r="F37"/>
  <c r="J24" i="5"/>
  <c r="E7" i="2" s="1"/>
  <c r="E6" s="1"/>
  <c r="G2" i="5"/>
  <c r="H2"/>
  <c r="J98" i="2"/>
  <c r="H3" i="5"/>
  <c r="J122" i="2"/>
  <c r="F127" i="3"/>
  <c r="E45"/>
  <c r="D108"/>
  <c r="D107"/>
  <c r="D104"/>
  <c r="D32"/>
  <c r="D112" i="1"/>
  <c r="D111"/>
  <c r="D113"/>
  <c r="D114"/>
  <c r="D106"/>
  <c r="D107"/>
  <c r="D83"/>
  <c r="D84"/>
  <c r="D79"/>
  <c r="D78"/>
  <c r="E740" i="2" l="1"/>
  <c r="D285"/>
  <c r="D449"/>
  <c r="E894"/>
  <c r="E856"/>
  <c r="D510"/>
  <c r="E510"/>
  <c r="D166"/>
  <c r="D878"/>
  <c r="E786"/>
  <c r="D294"/>
  <c r="E878"/>
  <c r="E869"/>
  <c r="F136" i="3" s="1"/>
  <c r="D856" i="2"/>
  <c r="D723"/>
  <c r="E464"/>
  <c r="E518"/>
  <c r="E57"/>
  <c r="E449"/>
  <c r="D376"/>
  <c r="D394"/>
  <c r="D921"/>
  <c r="E903"/>
  <c r="E105"/>
  <c r="D619"/>
  <c r="D57"/>
  <c r="E315"/>
  <c r="E285"/>
  <c r="E585"/>
  <c r="D518"/>
  <c r="D805"/>
  <c r="E428"/>
  <c r="E166"/>
  <c r="E323"/>
  <c r="E189"/>
  <c r="E294"/>
  <c r="E376"/>
  <c r="E602"/>
  <c r="D767"/>
  <c r="D786"/>
  <c r="D223"/>
  <c r="D105"/>
  <c r="E847"/>
  <c r="D869"/>
  <c r="E136" i="3" s="1"/>
  <c r="D740" i="2"/>
  <c r="E97" i="3" s="1"/>
  <c r="E824" i="2"/>
  <c r="D323"/>
  <c r="D464"/>
  <c r="D419"/>
  <c r="D683"/>
  <c r="E683"/>
  <c r="D894"/>
  <c r="D567"/>
  <c r="D847"/>
  <c r="D626"/>
  <c r="E747"/>
  <c r="D602"/>
  <c r="E706"/>
  <c r="E767"/>
  <c r="E626"/>
  <c r="D428"/>
  <c r="D706"/>
  <c r="E95" i="3" s="1"/>
  <c r="D824" i="2"/>
  <c r="D664"/>
  <c r="E921"/>
  <c r="E419"/>
  <c r="E723"/>
  <c r="E619"/>
  <c r="E223"/>
  <c r="E394"/>
  <c r="D189"/>
  <c r="E645"/>
  <c r="D315"/>
  <c r="D645"/>
  <c r="D585"/>
  <c r="D912"/>
  <c r="E137" i="3" s="1"/>
  <c r="D903" i="2"/>
  <c r="E664"/>
  <c r="E912"/>
  <c r="F137" i="3" s="1"/>
  <c r="D747" i="2"/>
  <c r="E805"/>
  <c r="E567"/>
  <c r="G4" i="5"/>
  <c r="I134" i="2"/>
  <c r="L134" s="1"/>
  <c r="L172"/>
  <c r="J195"/>
  <c r="L195" s="1"/>
  <c r="J2" i="5"/>
  <c r="L119" i="2"/>
  <c r="I185"/>
  <c r="L185" s="1"/>
  <c r="L190" s="1"/>
  <c r="J144"/>
  <c r="L144" s="1"/>
  <c r="L256"/>
  <c r="J225"/>
  <c r="L225" s="1"/>
  <c r="L227" s="1"/>
  <c r="J239"/>
  <c r="L239" s="1"/>
  <c r="L241" s="1"/>
  <c r="J210"/>
  <c r="L210" s="1"/>
  <c r="L212" s="1"/>
  <c r="J160"/>
  <c r="L160" s="1"/>
  <c r="L162" s="1"/>
  <c r="J175"/>
  <c r="L175" s="1"/>
  <c r="J138"/>
  <c r="L138" s="1"/>
  <c r="J123"/>
  <c r="J124" s="1"/>
  <c r="L124" s="1"/>
  <c r="J93"/>
  <c r="J92"/>
  <c r="J56"/>
  <c r="J58"/>
  <c r="J51"/>
  <c r="J59"/>
  <c r="J50"/>
  <c r="J57"/>
  <c r="J67"/>
  <c r="G37" i="3"/>
  <c r="H37" s="1"/>
  <c r="H4" i="5"/>
  <c r="J3"/>
  <c r="G54" i="3"/>
  <c r="H54" s="1"/>
  <c r="G38"/>
  <c r="H38" s="1"/>
  <c r="G43"/>
  <c r="H43" s="1"/>
  <c r="G144"/>
  <c r="H144" s="1"/>
  <c r="E59" i="6" s="1"/>
  <c r="G40" i="3"/>
  <c r="H40" s="1"/>
  <c r="F53"/>
  <c r="G53" s="1"/>
  <c r="H53" s="1"/>
  <c r="J97" i="2"/>
  <c r="J100" s="1"/>
  <c r="L100" s="1"/>
  <c r="G117" i="3"/>
  <c r="H117" s="1"/>
  <c r="G59"/>
  <c r="H59" s="1"/>
  <c r="G58"/>
  <c r="H58" s="1"/>
  <c r="G41"/>
  <c r="H41" s="1"/>
  <c r="G56"/>
  <c r="H56" s="1"/>
  <c r="G39"/>
  <c r="H39" s="1"/>
  <c r="G42"/>
  <c r="H42" s="1"/>
  <c r="G57"/>
  <c r="H57" s="1"/>
  <c r="G44"/>
  <c r="H44" s="1"/>
  <c r="G21"/>
  <c r="H21" s="1"/>
  <c r="E25" i="6" s="1"/>
  <c r="G134" i="3"/>
  <c r="H134" s="1"/>
  <c r="G36"/>
  <c r="H36" s="1"/>
  <c r="G34"/>
  <c r="H34" s="1"/>
  <c r="G135"/>
  <c r="H135" s="1"/>
  <c r="G133"/>
  <c r="H133" s="1"/>
  <c r="E65" i="6"/>
  <c r="E66" s="1"/>
  <c r="J105" i="2"/>
  <c r="L105" s="1"/>
  <c r="D5"/>
  <c r="E17" i="3"/>
  <c r="F129"/>
  <c r="E72"/>
  <c r="E62"/>
  <c r="E47"/>
  <c r="F48"/>
  <c r="F51"/>
  <c r="F61"/>
  <c r="E66"/>
  <c r="E71"/>
  <c r="F75"/>
  <c r="E79"/>
  <c r="F83"/>
  <c r="F16"/>
  <c r="E31"/>
  <c r="E48"/>
  <c r="E51"/>
  <c r="E61"/>
  <c r="E111"/>
  <c r="F70"/>
  <c r="E75"/>
  <c r="E150"/>
  <c r="F78"/>
  <c r="E83"/>
  <c r="F60"/>
  <c r="F64"/>
  <c r="F67"/>
  <c r="F71"/>
  <c r="F112"/>
  <c r="F148"/>
  <c r="F151"/>
  <c r="F79"/>
  <c r="G79" s="1"/>
  <c r="H79" s="1"/>
  <c r="F113"/>
  <c r="E16"/>
  <c r="E6"/>
  <c r="F17"/>
  <c r="E151"/>
  <c r="F72"/>
  <c r="E63"/>
  <c r="F47"/>
  <c r="E29"/>
  <c r="F74"/>
  <c r="E127"/>
  <c r="G127" s="1"/>
  <c r="H127" s="1"/>
  <c r="E78"/>
  <c r="E10"/>
  <c r="F82"/>
  <c r="F131"/>
  <c r="F10"/>
  <c r="E70"/>
  <c r="E131"/>
  <c r="E149"/>
  <c r="G149" s="1"/>
  <c r="H149" s="1"/>
  <c r="E80"/>
  <c r="E146"/>
  <c r="F66"/>
  <c r="E110"/>
  <c r="F46"/>
  <c r="F50"/>
  <c r="E64"/>
  <c r="F68"/>
  <c r="E74"/>
  <c r="E148"/>
  <c r="F76"/>
  <c r="E82"/>
  <c r="E128"/>
  <c r="G128" s="1"/>
  <c r="H128" s="1"/>
  <c r="E46"/>
  <c r="E50"/>
  <c r="F63"/>
  <c r="G63" s="1"/>
  <c r="H63" s="1"/>
  <c r="E68"/>
  <c r="E73"/>
  <c r="F147"/>
  <c r="E76"/>
  <c r="E81"/>
  <c r="F62"/>
  <c r="F111"/>
  <c r="F69"/>
  <c r="F73"/>
  <c r="F146"/>
  <c r="G146" s="1"/>
  <c r="H146" s="1"/>
  <c r="F150"/>
  <c r="G150" s="1"/>
  <c r="H150" s="1"/>
  <c r="F77"/>
  <c r="F81"/>
  <c r="E129"/>
  <c r="F80"/>
  <c r="E147"/>
  <c r="E67"/>
  <c r="F110"/>
  <c r="E77"/>
  <c r="E65"/>
  <c r="E49"/>
  <c r="F65"/>
  <c r="E69"/>
  <c r="E113"/>
  <c r="E60"/>
  <c r="F45"/>
  <c r="G45" s="1"/>
  <c r="H45" s="1"/>
  <c r="E112"/>
  <c r="F49"/>
  <c r="E13"/>
  <c r="E121"/>
  <c r="E122"/>
  <c r="E24"/>
  <c r="E27"/>
  <c r="G27" s="1"/>
  <c r="H27" s="1"/>
  <c r="E130"/>
  <c r="G130" s="1"/>
  <c r="H130" s="1"/>
  <c r="E124"/>
  <c r="E26"/>
  <c r="E120"/>
  <c r="E22"/>
  <c r="E119"/>
  <c r="E11"/>
  <c r="E23"/>
  <c r="E123"/>
  <c r="E25"/>
  <c r="F29"/>
  <c r="F23"/>
  <c r="F120"/>
  <c r="F22"/>
  <c r="F124"/>
  <c r="F26"/>
  <c r="F121"/>
  <c r="F13"/>
  <c r="F122"/>
  <c r="F24"/>
  <c r="F25"/>
  <c r="F123"/>
  <c r="F11"/>
  <c r="G11" s="1"/>
  <c r="H11" s="1"/>
  <c r="F119"/>
  <c r="E12"/>
  <c r="E7"/>
  <c r="E28"/>
  <c r="F28"/>
  <c r="F14"/>
  <c r="E14"/>
  <c r="F12"/>
  <c r="E156"/>
  <c r="E19"/>
  <c r="F19"/>
  <c r="D102" i="1"/>
  <c r="D101"/>
  <c r="D103"/>
  <c r="D29" i="3"/>
  <c r="D153"/>
  <c r="D151"/>
  <c r="D150"/>
  <c r="D149"/>
  <c r="D148"/>
  <c r="D147"/>
  <c r="D146"/>
  <c r="D145"/>
  <c r="D126"/>
  <c r="D118"/>
  <c r="D143"/>
  <c r="D141"/>
  <c r="D139"/>
  <c r="D113"/>
  <c r="D112"/>
  <c r="D111"/>
  <c r="D110"/>
  <c r="D102"/>
  <c r="D101"/>
  <c r="D100"/>
  <c r="D99"/>
  <c r="D98"/>
  <c r="D97"/>
  <c r="D96"/>
  <c r="D95"/>
  <c r="D94"/>
  <c r="D93"/>
  <c r="D92"/>
  <c r="D91"/>
  <c r="D90"/>
  <c r="D89"/>
  <c r="D88"/>
  <c r="D86"/>
  <c r="D85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5"/>
  <c r="D52"/>
  <c r="D51"/>
  <c r="D50"/>
  <c r="D49"/>
  <c r="D48"/>
  <c r="D47"/>
  <c r="D46"/>
  <c r="D45"/>
  <c r="D33"/>
  <c r="D31"/>
  <c r="D30"/>
  <c r="D28"/>
  <c r="D23"/>
  <c r="D20"/>
  <c r="D19"/>
  <c r="D18"/>
  <c r="D17"/>
  <c r="D16"/>
  <c r="D15"/>
  <c r="D14"/>
  <c r="D12"/>
  <c r="D10"/>
  <c r="D9"/>
  <c r="D8"/>
  <c r="D7"/>
  <c r="D4"/>
  <c r="D171" i="1"/>
  <c r="D170"/>
  <c r="D169"/>
  <c r="D168"/>
  <c r="D167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0"/>
  <c r="D109"/>
  <c r="D108"/>
  <c r="D105"/>
  <c r="D104"/>
  <c r="D100"/>
  <c r="D99"/>
  <c r="D98"/>
  <c r="D97"/>
  <c r="D96"/>
  <c r="D95"/>
  <c r="D94"/>
  <c r="D93"/>
  <c r="D92"/>
  <c r="D91"/>
  <c r="D90"/>
  <c r="D89"/>
  <c r="D88"/>
  <c r="D87"/>
  <c r="D86"/>
  <c r="D85"/>
  <c r="D82"/>
  <c r="D81"/>
  <c r="D80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19"/>
  <c r="D18"/>
  <c r="D17"/>
  <c r="D16"/>
  <c r="D15"/>
  <c r="D14"/>
  <c r="D13"/>
  <c r="D5"/>
  <c r="D4"/>
  <c r="E705" i="2" l="1"/>
  <c r="D846"/>
  <c r="E846"/>
  <c r="E104"/>
  <c r="D393"/>
  <c r="D104"/>
  <c r="D584"/>
  <c r="D188"/>
  <c r="E393"/>
  <c r="D705"/>
  <c r="E584"/>
  <c r="E893"/>
  <c r="E188"/>
  <c r="D893"/>
  <c r="E88" i="3"/>
  <c r="L197" i="2"/>
  <c r="L139"/>
  <c r="L146" s="1"/>
  <c r="L177"/>
  <c r="J4" i="5"/>
  <c r="J80" i="2"/>
  <c r="G121" i="3"/>
  <c r="H121" s="1"/>
  <c r="L126" i="2"/>
  <c r="J82"/>
  <c r="J88"/>
  <c r="J87"/>
  <c r="J94"/>
  <c r="J85"/>
  <c r="J86"/>
  <c r="J81"/>
  <c r="J83"/>
  <c r="J52"/>
  <c r="J55"/>
  <c r="J61" s="1"/>
  <c r="L61" s="1"/>
  <c r="J32"/>
  <c r="J66"/>
  <c r="J68" s="1"/>
  <c r="L68" s="1"/>
  <c r="I27"/>
  <c r="I29" s="1"/>
  <c r="L29" s="1"/>
  <c r="J37"/>
  <c r="J31"/>
  <c r="J34"/>
  <c r="J40"/>
  <c r="J36"/>
  <c r="J41"/>
  <c r="J43"/>
  <c r="J46"/>
  <c r="J33"/>
  <c r="J42"/>
  <c r="J45"/>
  <c r="J35"/>
  <c r="J39"/>
  <c r="F125" i="3"/>
  <c r="J44" i="2"/>
  <c r="E125" i="3"/>
  <c r="E107"/>
  <c r="E48" i="6"/>
  <c r="E47"/>
  <c r="E19"/>
  <c r="G81" i="3"/>
  <c r="H81" s="1"/>
  <c r="E11" i="6"/>
  <c r="G23" i="3"/>
  <c r="H23" s="1"/>
  <c r="E104"/>
  <c r="E100"/>
  <c r="M13" i="5"/>
  <c r="E105" i="3"/>
  <c r="G137"/>
  <c r="H137" s="1"/>
  <c r="E50" i="6" s="1"/>
  <c r="N17" i="5"/>
  <c r="G136" i="3"/>
  <c r="H136" s="1"/>
  <c r="M18" i="5"/>
  <c r="N12"/>
  <c r="M12"/>
  <c r="I19" i="2"/>
  <c r="I15"/>
  <c r="N13" i="5"/>
  <c r="N18"/>
  <c r="M17"/>
  <c r="G71" i="3"/>
  <c r="H71" s="1"/>
  <c r="N7" i="5"/>
  <c r="E5" i="2"/>
  <c r="N2" i="5" s="1"/>
  <c r="G65" i="3"/>
  <c r="H65" s="1"/>
  <c r="G29"/>
  <c r="H29" s="1"/>
  <c r="G110"/>
  <c r="H110" s="1"/>
  <c r="E34" i="6" s="1"/>
  <c r="G13" i="3"/>
  <c r="H13" s="1"/>
  <c r="G80"/>
  <c r="H80" s="1"/>
  <c r="G119"/>
  <c r="H119" s="1"/>
  <c r="M3" i="5"/>
  <c r="M6"/>
  <c r="M2"/>
  <c r="N6"/>
  <c r="M7"/>
  <c r="G75" i="3"/>
  <c r="H75" s="1"/>
  <c r="G74"/>
  <c r="H74" s="1"/>
  <c r="G60"/>
  <c r="H60" s="1"/>
  <c r="G78"/>
  <c r="H78" s="1"/>
  <c r="G111"/>
  <c r="H111" s="1"/>
  <c r="E35" i="6" s="1"/>
  <c r="G113" i="3"/>
  <c r="H113" s="1"/>
  <c r="G51"/>
  <c r="H51" s="1"/>
  <c r="G112"/>
  <c r="H112" s="1"/>
  <c r="G69"/>
  <c r="H69" s="1"/>
  <c r="G67"/>
  <c r="H67" s="1"/>
  <c r="G73"/>
  <c r="H73" s="1"/>
  <c r="G68"/>
  <c r="H68" s="1"/>
  <c r="G76"/>
  <c r="H76" s="1"/>
  <c r="G46"/>
  <c r="H46" s="1"/>
  <c r="G66"/>
  <c r="H66" s="1"/>
  <c r="G10"/>
  <c r="H10" s="1"/>
  <c r="G47"/>
  <c r="H47" s="1"/>
  <c r="G72"/>
  <c r="H72" s="1"/>
  <c r="G17"/>
  <c r="H17" s="1"/>
  <c r="G148"/>
  <c r="H148" s="1"/>
  <c r="G83"/>
  <c r="H83" s="1"/>
  <c r="G16"/>
  <c r="H16" s="1"/>
  <c r="G64"/>
  <c r="H64" s="1"/>
  <c r="G70"/>
  <c r="H70" s="1"/>
  <c r="G61"/>
  <c r="H61" s="1"/>
  <c r="G48"/>
  <c r="H48" s="1"/>
  <c r="J264" i="2"/>
  <c r="G49" i="3"/>
  <c r="H49" s="1"/>
  <c r="G62"/>
  <c r="H62" s="1"/>
  <c r="G82"/>
  <c r="H82" s="1"/>
  <c r="G50"/>
  <c r="H50" s="1"/>
  <c r="G123"/>
  <c r="H123" s="1"/>
  <c r="G24"/>
  <c r="H24" s="1"/>
  <c r="G26"/>
  <c r="H26" s="1"/>
  <c r="G22"/>
  <c r="H22" s="1"/>
  <c r="E16" i="6" s="1"/>
  <c r="G25" i="3"/>
  <c r="H25" s="1"/>
  <c r="G122"/>
  <c r="H122" s="1"/>
  <c r="G124"/>
  <c r="H124" s="1"/>
  <c r="G120"/>
  <c r="H120" s="1"/>
  <c r="E44" i="6" s="1"/>
  <c r="E101" i="3"/>
  <c r="E93"/>
  <c r="E99"/>
  <c r="F145"/>
  <c r="F52"/>
  <c r="E52"/>
  <c r="F102"/>
  <c r="F33"/>
  <c r="F105"/>
  <c r="F95"/>
  <c r="G95" s="1"/>
  <c r="F98"/>
  <c r="F20"/>
  <c r="F8"/>
  <c r="E92"/>
  <c r="E91"/>
  <c r="E20"/>
  <c r="E118"/>
  <c r="F109"/>
  <c r="F118"/>
  <c r="F143"/>
  <c r="F31"/>
  <c r="G31" s="1"/>
  <c r="E9"/>
  <c r="E109"/>
  <c r="G131"/>
  <c r="H131" s="1"/>
  <c r="E145"/>
  <c r="E98"/>
  <c r="F99"/>
  <c r="F93"/>
  <c r="E102"/>
  <c r="F107"/>
  <c r="F92"/>
  <c r="F156"/>
  <c r="G156" s="1"/>
  <c r="H156" s="1"/>
  <c r="E30"/>
  <c r="F108"/>
  <c r="E33"/>
  <c r="F55"/>
  <c r="E94"/>
  <c r="E89"/>
  <c r="F96"/>
  <c r="F126"/>
  <c r="F91"/>
  <c r="E15"/>
  <c r="F101"/>
  <c r="E90"/>
  <c r="E108"/>
  <c r="E126"/>
  <c r="F94"/>
  <c r="E96"/>
  <c r="F15"/>
  <c r="E143"/>
  <c r="E18"/>
  <c r="F90"/>
  <c r="E8"/>
  <c r="F89"/>
  <c r="F9"/>
  <c r="F18"/>
  <c r="G77"/>
  <c r="H77" s="1"/>
  <c r="G147"/>
  <c r="H147" s="1"/>
  <c r="G151"/>
  <c r="H151" s="1"/>
  <c r="G129"/>
  <c r="H129" s="1"/>
  <c r="F32"/>
  <c r="I16" i="2"/>
  <c r="G12" i="3"/>
  <c r="H12" s="1"/>
  <c r="G28"/>
  <c r="H28" s="1"/>
  <c r="F100"/>
  <c r="F88"/>
  <c r="F97"/>
  <c r="G97" s="1"/>
  <c r="H97" s="1"/>
  <c r="F104"/>
  <c r="I20" i="2"/>
  <c r="J19"/>
  <c r="J20"/>
  <c r="I9"/>
  <c r="D4"/>
  <c r="G14" i="3"/>
  <c r="H14" s="1"/>
  <c r="E55"/>
  <c r="I6" i="2"/>
  <c r="E32" i="3"/>
  <c r="G19"/>
  <c r="H19" s="1"/>
  <c r="H31" l="1"/>
  <c r="G90"/>
  <c r="H90" s="1"/>
  <c r="I17" i="2"/>
  <c r="G88" i="3"/>
  <c r="H88" s="1"/>
  <c r="M10" i="5"/>
  <c r="N10"/>
  <c r="J89" i="2"/>
  <c r="K89" s="1"/>
  <c r="F6" i="3"/>
  <c r="J263" i="2"/>
  <c r="J265" s="1"/>
  <c r="L265" s="1"/>
  <c r="L266" s="1"/>
  <c r="J84"/>
  <c r="K84" s="1"/>
  <c r="J47"/>
  <c r="K47" s="1"/>
  <c r="J38"/>
  <c r="K38" s="1"/>
  <c r="G125" i="3"/>
  <c r="H125" s="1"/>
  <c r="E49" i="6" s="1"/>
  <c r="E46"/>
  <c r="E18"/>
  <c r="E36"/>
  <c r="E57"/>
  <c r="E12"/>
  <c r="H95" i="3"/>
  <c r="E17" i="6"/>
  <c r="E43"/>
  <c r="E14"/>
  <c r="E22"/>
  <c r="E15"/>
  <c r="E21"/>
  <c r="G104" i="3"/>
  <c r="H104" s="1"/>
  <c r="G100"/>
  <c r="H100" s="1"/>
  <c r="G105"/>
  <c r="H105" s="1"/>
  <c r="G107"/>
  <c r="H107" s="1"/>
  <c r="F584" i="2"/>
  <c r="N14" i="5"/>
  <c r="M14"/>
  <c r="I21" i="2"/>
  <c r="M19" i="5"/>
  <c r="N19"/>
  <c r="F846" i="2"/>
  <c r="F893"/>
  <c r="M4" i="5"/>
  <c r="G145" i="3"/>
  <c r="H145" s="1"/>
  <c r="E56" i="6" s="1"/>
  <c r="G15" i="3"/>
  <c r="H15" s="1"/>
  <c r="G9"/>
  <c r="H9" s="1"/>
  <c r="G101"/>
  <c r="H101" s="1"/>
  <c r="G92"/>
  <c r="H92" s="1"/>
  <c r="G55"/>
  <c r="H55" s="1"/>
  <c r="E20" i="6" s="1"/>
  <c r="G108" i="3"/>
  <c r="H108" s="1"/>
  <c r="E33" i="6" s="1"/>
  <c r="G33" i="3"/>
  <c r="H33" s="1"/>
  <c r="G93"/>
  <c r="H93" s="1"/>
  <c r="G109"/>
  <c r="H109" s="1"/>
  <c r="E38" i="6" s="1"/>
  <c r="G102" i="3"/>
  <c r="H102" s="1"/>
  <c r="G52"/>
  <c r="H52" s="1"/>
  <c r="E13" i="6" s="1"/>
  <c r="G8" i="3"/>
  <c r="H8" s="1"/>
  <c r="G32"/>
  <c r="H32" s="1"/>
  <c r="E24" i="6" s="1"/>
  <c r="G18" i="3"/>
  <c r="H18" s="1"/>
  <c r="G89"/>
  <c r="H89" s="1"/>
  <c r="G118"/>
  <c r="H118" s="1"/>
  <c r="G96"/>
  <c r="H96" s="1"/>
  <c r="G94"/>
  <c r="H94" s="1"/>
  <c r="G91"/>
  <c r="H91" s="1"/>
  <c r="G98"/>
  <c r="H98" s="1"/>
  <c r="G99"/>
  <c r="H99" s="1"/>
  <c r="G143"/>
  <c r="H143" s="1"/>
  <c r="E58" i="6" s="1"/>
  <c r="F30" i="3"/>
  <c r="G30" s="1"/>
  <c r="H30" s="1"/>
  <c r="G126"/>
  <c r="H126" s="1"/>
  <c r="E45" i="6" s="1"/>
  <c r="G20" i="3"/>
  <c r="H20" s="1"/>
  <c r="I10" i="2"/>
  <c r="I13" s="1"/>
  <c r="J10"/>
  <c r="F188"/>
  <c r="J5"/>
  <c r="J9"/>
  <c r="J15"/>
  <c r="J21"/>
  <c r="I5"/>
  <c r="I7" s="1"/>
  <c r="F705"/>
  <c r="J16"/>
  <c r="J13" l="1"/>
  <c r="J269"/>
  <c r="L269" s="1"/>
  <c r="L271" s="1"/>
  <c r="K90"/>
  <c r="L90" s="1"/>
  <c r="L95" s="1"/>
  <c r="L102" s="1"/>
  <c r="L107" s="1"/>
  <c r="K48"/>
  <c r="L48" s="1"/>
  <c r="L53" s="1"/>
  <c r="L63" s="1"/>
  <c r="L70" s="1"/>
  <c r="E42" i="6"/>
  <c r="H138" i="3"/>
  <c r="E9" i="6"/>
  <c r="E32"/>
  <c r="D29"/>
  <c r="E23"/>
  <c r="D30"/>
  <c r="H152" i="3"/>
  <c r="H103"/>
  <c r="H114" s="1"/>
  <c r="E4" i="2"/>
  <c r="F4" s="1"/>
  <c r="F940"/>
  <c r="G6" i="3"/>
  <c r="H6" s="1"/>
  <c r="F393" i="2"/>
  <c r="J17"/>
  <c r="F939"/>
  <c r="F7" i="3"/>
  <c r="G7" s="1"/>
  <c r="H7" s="1"/>
  <c r="E26" i="6" l="1"/>
  <c r="L274" i="2"/>
  <c r="N3" i="5"/>
  <c r="N4" s="1"/>
  <c r="E60" i="6"/>
  <c r="E51"/>
  <c r="H140" i="3"/>
  <c r="E31" i="6"/>
  <c r="E39" s="1"/>
  <c r="H84" i="3"/>
  <c r="J6" i="2"/>
  <c r="J7" s="1"/>
  <c r="H154" i="3" l="1"/>
  <c r="H157" s="1"/>
  <c r="G157" s="1"/>
  <c r="E53" i="6"/>
  <c r="E62" s="1"/>
  <c r="F104" i="2"/>
  <c r="F1" s="1"/>
</calcChain>
</file>

<file path=xl/sharedStrings.xml><?xml version="1.0" encoding="utf-8"?>
<sst xmlns="http://schemas.openxmlformats.org/spreadsheetml/2006/main" count="1814" uniqueCount="1066">
  <si>
    <t>Geldflussrechnung HRM2</t>
  </si>
  <si>
    <t>Bezeichnung</t>
  </si>
  <si>
    <t>Sachgruppe</t>
  </si>
  <si>
    <t>Personalaufwand</t>
  </si>
  <si>
    <t>Behörden und Kommissionen</t>
  </si>
  <si>
    <t>Entschädigungen, Tag- und Sitzungsgelder an Behörden und Kommissionen</t>
  </si>
  <si>
    <t>Vergütungen an Behörden und Kommissionen (nicht zum massgebenden Lohn gehörend)</t>
  </si>
  <si>
    <t>Löhne des Verwaltungs- und Betriebspersonals</t>
  </si>
  <si>
    <t>Löhne der Lehrkräfte</t>
  </si>
  <si>
    <t>Temporäre Arbeitskräfte</t>
  </si>
  <si>
    <t>Zulagen</t>
  </si>
  <si>
    <t>Kinder- und Ausbildungszulagen</t>
  </si>
  <si>
    <t>Verpflegungszulagen</t>
  </si>
  <si>
    <t>Wohnungszulagen</t>
  </si>
  <si>
    <t>Übrige Zulagen</t>
  </si>
  <si>
    <t>Arbeitgeberbeiträge</t>
  </si>
  <si>
    <t>AG-Beiträge AHV, IV, EO, ALV, Verwaltungskosten</t>
  </si>
  <si>
    <t>AG-Beiträge an Pensionskassen</t>
  </si>
  <si>
    <t>AG-Beiträge an Unfall- und Personal-Haftpflichtversicherungen</t>
  </si>
  <si>
    <t>AG-Beiträge an Familienausgleichskasse</t>
  </si>
  <si>
    <t>AG-Beiträge an Krankentaggeldversicherungen</t>
  </si>
  <si>
    <t>AG-Beiträge an Krankenkassenprämien</t>
  </si>
  <si>
    <t>Übrige AG-Beiträge</t>
  </si>
  <si>
    <t>Arbeitgeberleistungen</t>
  </si>
  <si>
    <t>Ruhegehälter</t>
  </si>
  <si>
    <t>Renten oder Rentenanteile</t>
  </si>
  <si>
    <t>Teuerungszulagen auf Renten und Rentenanteilen</t>
  </si>
  <si>
    <t>Unfallrenten und Rentenablösungen</t>
  </si>
  <si>
    <t>Überbrückungsrenten</t>
  </si>
  <si>
    <t>Übrige Arbeitgeberleistungen</t>
  </si>
  <si>
    <t>Übriger Personalaufwand</t>
  </si>
  <si>
    <t>Aus- und Weiterbildung des Personals</t>
  </si>
  <si>
    <t>Personalwerbung</t>
  </si>
  <si>
    <t>Sach- und übriger Betriebsaufwand</t>
  </si>
  <si>
    <t>Material- und Warenaufwand</t>
  </si>
  <si>
    <t>Büromaterial</t>
  </si>
  <si>
    <t>Drucksachen, Publikationen</t>
  </si>
  <si>
    <t>Fachliteratur, Zeitschriften</t>
  </si>
  <si>
    <t>Lehrmittel</t>
  </si>
  <si>
    <t>Lebensmittel</t>
  </si>
  <si>
    <t>Medizinisches Material</t>
  </si>
  <si>
    <t>Übriger Material- und Warenaufwand</t>
  </si>
  <si>
    <t>Nicht aktivierbare Anlagen</t>
  </si>
  <si>
    <t>Anschaffung Büromöbel und -geräte</t>
  </si>
  <si>
    <t>Anschaffung Apparate, Maschinen, Geräte, Fahrzeuge, Werkzeuge.</t>
  </si>
  <si>
    <t>Anschaffung Kleider, Wäsche, Vorhänge</t>
  </si>
  <si>
    <t>Anschaffung Hardware</t>
  </si>
  <si>
    <t>Anschaffung Viehhabe</t>
  </si>
  <si>
    <t>Anschaffung medizinische Geräte und Instrumente</t>
  </si>
  <si>
    <t>Anschaffung von immateriellen Anlagen</t>
  </si>
  <si>
    <t>Anschaffung von übrigen nicht aktivierbaren Anlagen</t>
  </si>
  <si>
    <t>Ver- und Entsorgung Liegenschaften VV</t>
  </si>
  <si>
    <t>Dienstleistungen und Honorare</t>
  </si>
  <si>
    <t>Dienstleistungen Dritter</t>
  </si>
  <si>
    <t>Planungen und Projektierungen Dritter</t>
  </si>
  <si>
    <t>Honorare externe Berater, Gutachter, Fachexperten etc.</t>
  </si>
  <si>
    <t>Informatik-Nutzungsaufwand</t>
  </si>
  <si>
    <t>Sachversicherungsprämien</t>
  </si>
  <si>
    <t>Dienstleistungsaufwand für Personen in Obhut</t>
  </si>
  <si>
    <t>Honorare privatärztlicher Tätigkeit</t>
  </si>
  <si>
    <t>Steuern und Abgaben</t>
  </si>
  <si>
    <t>Kurse, Prüfungen und Beratungen</t>
  </si>
  <si>
    <t>Lehrlingsprüfungen</t>
  </si>
  <si>
    <t>Baulicher und betrieblicher Unterhalt</t>
  </si>
  <si>
    <t>Unterhalt an Grundstücken</t>
  </si>
  <si>
    <t>Unterhalt Strassen / Verkehrswege</t>
  </si>
  <si>
    <t>Unterhalt Wasserbau</t>
  </si>
  <si>
    <t>Unterhalt übrige Tiefbauten</t>
  </si>
  <si>
    <t>Unterhalt Hochbauten, Gebäude</t>
  </si>
  <si>
    <t>Unterhalt Wald</t>
  </si>
  <si>
    <t>Unterhalt übrige Sachanlagen</t>
  </si>
  <si>
    <t>Unterhalt Mobilien und immaterielle Anlagen</t>
  </si>
  <si>
    <t>Unterhalt Büromöbel und -geräte</t>
  </si>
  <si>
    <t>Unterhalt Apparate, Maschinen, Geräte, Fahrzeuge, Werkzeuge</t>
  </si>
  <si>
    <t>Informatik-Unterhalt (Hardware)</t>
  </si>
  <si>
    <t>Unterhalt medizinische Geräte und Instrumente</t>
  </si>
  <si>
    <t>Unterhalt immaterielle Anlagen</t>
  </si>
  <si>
    <t>Unterhalt übrige mobile Anlagen</t>
  </si>
  <si>
    <t>Mieten, Leasing, Pachten, Benützungsgebühren</t>
  </si>
  <si>
    <t>Miete und Pacht Liegenschaften</t>
  </si>
  <si>
    <t>Mieten, Benützungskosten Mobilien</t>
  </si>
  <si>
    <t>Raten für operatives Leasing</t>
  </si>
  <si>
    <t>Übrige Mieten und Benützungskosten</t>
  </si>
  <si>
    <t>Spesenentschädigungen</t>
  </si>
  <si>
    <t>Reisekosten und Spesen</t>
  </si>
  <si>
    <t>Exkursionen, Schulreisen und Lager</t>
  </si>
  <si>
    <t>Wertberichtigungen auf Forderungen</t>
  </si>
  <si>
    <t>Tatsächliche Forderungsverluste</t>
  </si>
  <si>
    <t>Verschiedener Betriebsaufwand</t>
  </si>
  <si>
    <t>Schadenersatzleistungen</t>
  </si>
  <si>
    <t>Abgeltung von Rechten</t>
  </si>
  <si>
    <t>Übriger Betriebsaufwand</t>
  </si>
  <si>
    <t>Abschreibungen Verwaltungsvermögen</t>
  </si>
  <si>
    <t>Sachanlagen VV</t>
  </si>
  <si>
    <t>Planmässige Abschreibungen Sachanlagen</t>
  </si>
  <si>
    <t>Ausserplanmässige Abschreibungen Sachanlagen</t>
  </si>
  <si>
    <t>Abschreibungen Immaterielle Anlagen</t>
  </si>
  <si>
    <t>Planmässige Abschreibungen immaterielle Anlagen</t>
  </si>
  <si>
    <t>Ausserplanmässige Abschreibungen immaterielle Anlagen</t>
  </si>
  <si>
    <t>Abtragung Bilanzfehlbetrag</t>
  </si>
  <si>
    <t>Finanzaufwand</t>
  </si>
  <si>
    <t>Zinsaufwand</t>
  </si>
  <si>
    <t>Verzinsung laufende Verbindlichkeiten</t>
  </si>
  <si>
    <t>Verzinsung kurzfristige Finanzverbindlichkeiten</t>
  </si>
  <si>
    <t>Verzinsung langfristige Finanzverbindlichkeiten</t>
  </si>
  <si>
    <t>Übrige Passivzinsen</t>
  </si>
  <si>
    <t>Realisierte Kursverluste</t>
  </si>
  <si>
    <t>Realisierte Kursverluste auf Finanzanlagen FV</t>
  </si>
  <si>
    <t>Realisierte Verluste auf Sachanlagen FV</t>
  </si>
  <si>
    <t>Kursverluste Fremdwährungen</t>
  </si>
  <si>
    <t>Kapitalbeschaffungs- und Verwaltungskosten</t>
  </si>
  <si>
    <t>Kapitalbeschaffung und - verwaltung</t>
  </si>
  <si>
    <t>Liegenschaftenaufwand Finanzvermögen</t>
  </si>
  <si>
    <t>Baulicher Unterhalt Liegenschaften FV</t>
  </si>
  <si>
    <t>Nicht baulicher Unterhalt Liegenschaften FV</t>
  </si>
  <si>
    <t>Übriger Liegenschaftsaufwand FV</t>
  </si>
  <si>
    <t>Wertberichtigungen Anlagen FV</t>
  </si>
  <si>
    <t>Wertberichtigungen Finanzanlagen FV</t>
  </si>
  <si>
    <t>Verschiedener Finanzaufwand</t>
  </si>
  <si>
    <t>Übriger Finanzaufwand</t>
  </si>
  <si>
    <t>Einlagen in Fonds und Spezialfinanzierungen</t>
  </si>
  <si>
    <t>Einlagen in Fonds und Spezialfinanzierungen im Fremdkapital</t>
  </si>
  <si>
    <t>Einlagen in Spezialfinanzierungen FK</t>
  </si>
  <si>
    <t>Einlagen in Fonds des FK</t>
  </si>
  <si>
    <t>Einlagen in Fonds und Spezialfinanzierungen im Eigenkapital</t>
  </si>
  <si>
    <t>Einlagen in Spezialfinanzierungen EK</t>
  </si>
  <si>
    <t>Einlagen in Fonds des EK</t>
  </si>
  <si>
    <t>Transferaufwand</t>
  </si>
  <si>
    <t>Ertragsanteile an Dritte</t>
  </si>
  <si>
    <t>Ertragsanteile an Bund</t>
  </si>
  <si>
    <t>Ertragsanteile an Kantone und Konkordate</t>
  </si>
  <si>
    <t>Ertragsanteile an Gemeinden und Gemeindezweckverbände</t>
  </si>
  <si>
    <t>Ertragsanteile an öffentliche Sozialversicherungen</t>
  </si>
  <si>
    <t>Ertragsanteile an öffentliche Unternehmungen</t>
  </si>
  <si>
    <t>Entschädigungen an Gemeinwesen</t>
  </si>
  <si>
    <t>Entschädigungen an Bund</t>
  </si>
  <si>
    <t>Entschädigungen an Kantone und Konkordate</t>
  </si>
  <si>
    <t>Entschädigungen an Gemeinden und Gemeindezweckverbände</t>
  </si>
  <si>
    <t>Entschädigungen an öffentliche Sozialversicherungen</t>
  </si>
  <si>
    <t>Entschädigungen an öffentliche Unternehmungen</t>
  </si>
  <si>
    <t>Finanz- und Lastenausgleich</t>
  </si>
  <si>
    <t>Finanz- und Lastenausgleich an Kanton</t>
  </si>
  <si>
    <t>Beiträge an Gemeinwesen und Dritte</t>
  </si>
  <si>
    <t>Beiträge an den Bund</t>
  </si>
  <si>
    <t>Beiträge an Kantone und Konkordate</t>
  </si>
  <si>
    <t>Beiträge an Gemeinden und Gemeindezweckverbände</t>
  </si>
  <si>
    <t>Beiträge an öffentliche Sozialversicherungen</t>
  </si>
  <si>
    <t>Beiträge an öffentliche Unternehmungen</t>
  </si>
  <si>
    <t>Beiträge an private Unternehmungen</t>
  </si>
  <si>
    <t>Beiträge an private Organisationen ohne Erwerbszweck</t>
  </si>
  <si>
    <t>Beiträge an private Haushalte</t>
  </si>
  <si>
    <t>Beiträge an das Ausland</t>
  </si>
  <si>
    <t>Wertberichtigungen Darlehen VV</t>
  </si>
  <si>
    <t>Wertberichtigungen Beteiligungen VV</t>
  </si>
  <si>
    <t>Abschreibungen Investitionsbeiträge</t>
  </si>
  <si>
    <t>Planmässige Abschreibung Investitionsbeiträge</t>
  </si>
  <si>
    <t>Ausserplanmässige Abschreibung Investitionsbeiträge</t>
  </si>
  <si>
    <t>Verschiedener Transferaufwand</t>
  </si>
  <si>
    <t>Übriger Transferaufwand</t>
  </si>
  <si>
    <t>Rückverteilungen</t>
  </si>
  <si>
    <t>Durchlaufende Beiträge</t>
  </si>
  <si>
    <t>Bund</t>
  </si>
  <si>
    <t>Kantone und Konkordate</t>
  </si>
  <si>
    <t>Gemeinden und Gemeindezweckverbände</t>
  </si>
  <si>
    <t>Öffentliche Sozialversicherungen</t>
  </si>
  <si>
    <t>Öffentliche Unternehmungen</t>
  </si>
  <si>
    <t>Private Unternehmungen</t>
  </si>
  <si>
    <t>Private Organisationen ohne Erwerbszweck</t>
  </si>
  <si>
    <t>Private Haushalte</t>
  </si>
  <si>
    <t>Ausland</t>
  </si>
  <si>
    <t>Ausserordentlicher Aufwand</t>
  </si>
  <si>
    <t>Einlagen in das Eigenkapital</t>
  </si>
  <si>
    <t>Einlagen in Rücklagen der Globalbudgetbereiche</t>
  </si>
  <si>
    <t>Einlagen in Vorfinanzierungen des EK</t>
  </si>
  <si>
    <t>Einlagen in Neubewertungsreserven</t>
  </si>
  <si>
    <t>Interne Verrechnungen</t>
  </si>
  <si>
    <t>Material- und Warenbezüge</t>
  </si>
  <si>
    <t>Interne Verrechnung von Material- und Warenbezügen</t>
  </si>
  <si>
    <t>Dienstleistungen</t>
  </si>
  <si>
    <t>Interne Verrechnung von Dienstleistungen</t>
  </si>
  <si>
    <t>Pacht, Mieten, Benützungskosten</t>
  </si>
  <si>
    <t>Interne Verrechnung von Pacht, Mieten, Benützungskosten</t>
  </si>
  <si>
    <t>Betriebs- und Verwaltungskosten</t>
  </si>
  <si>
    <t>Interne Verrechnung von Betriebs- und Verwaltungskosten</t>
  </si>
  <si>
    <t>Kalk. Zinsen und Finanzaufwand</t>
  </si>
  <si>
    <t>Interne Verrechnung von kalk. Zinsen und Finanzaufwand</t>
  </si>
  <si>
    <t>Planmässige und ausserplanmässige Abschreibungen</t>
  </si>
  <si>
    <t>Interne Verrechnung von planmässigen und ausserplanmässigen Abschreibungen</t>
  </si>
  <si>
    <t>Übertragungen</t>
  </si>
  <si>
    <t>Interne Übertragungen</t>
  </si>
  <si>
    <t>Übrige interne Verrechnungen</t>
  </si>
  <si>
    <t>Fiskalertrag</t>
  </si>
  <si>
    <t>Direkte Steuern natürliche Personen</t>
  </si>
  <si>
    <t>Einkommenssteuern natürliche Personen</t>
  </si>
  <si>
    <t>Vermögenssteuern natürliche Personen</t>
  </si>
  <si>
    <t>Quellensteuern natürliche Personen</t>
  </si>
  <si>
    <t>Personensteuern</t>
  </si>
  <si>
    <t>Übrige direkte Steuern natürliche Personen</t>
  </si>
  <si>
    <t>Direkte Steuern juristische Personen</t>
  </si>
  <si>
    <t>Gewinnsteuern juristische Personen</t>
  </si>
  <si>
    <t>Kapitalssteuern juristische Personen</t>
  </si>
  <si>
    <t>Quellensteuern juristische Personen</t>
  </si>
  <si>
    <t>Übrige direkte Steuern juristische Personen</t>
  </si>
  <si>
    <t>Übrige Direkte Steuern</t>
  </si>
  <si>
    <t>Verrechnungssteuer (nur Bund)</t>
  </si>
  <si>
    <t>Grundsteuern</t>
  </si>
  <si>
    <t>Vermögensgewinnsteuern</t>
  </si>
  <si>
    <t>Vermögensverkehrssteuern</t>
  </si>
  <si>
    <t>Erbschafts- und Schenkungssteuern</t>
  </si>
  <si>
    <t>Spielbanken- und Spielautomatenabgabe</t>
  </si>
  <si>
    <t>Besitz- und Aufwandsteuern</t>
  </si>
  <si>
    <t>Verkehrsabgaben</t>
  </si>
  <si>
    <t>Schiffssteuern</t>
  </si>
  <si>
    <t>Vergnügungssteuern</t>
  </si>
  <si>
    <t>Hundesteuern</t>
  </si>
  <si>
    <t>Übrige Besitz- und Aufwandsteuern</t>
  </si>
  <si>
    <t>Regalien und Konzessionen</t>
  </si>
  <si>
    <t>Regalien</t>
  </si>
  <si>
    <t>Schweiz. Nationalbank</t>
  </si>
  <si>
    <t>Anteil am Reingewinn der SNB</t>
  </si>
  <si>
    <t>Konzessionen</t>
  </si>
  <si>
    <t>Ertragsanteile an Lotterien, Sport-Toto, Wetten</t>
  </si>
  <si>
    <t>Entgelte</t>
  </si>
  <si>
    <t>Ersatzabgaben</t>
  </si>
  <si>
    <t>Gebühren für Amtshandlungen</t>
  </si>
  <si>
    <t>Spital- und Heimtaxen, Kostgelder</t>
  </si>
  <si>
    <t>Taxen und Kostgelder</t>
  </si>
  <si>
    <t>Vergütung für besondere Leistungen</t>
  </si>
  <si>
    <t>Schul- und Kursgelder</t>
  </si>
  <si>
    <t>Schulgelder</t>
  </si>
  <si>
    <t>Kursgelder</t>
  </si>
  <si>
    <t>Benützungsgebühren und Dienstleistungen</t>
  </si>
  <si>
    <t>Erlös aus Verkäufen</t>
  </si>
  <si>
    <t>Verkäufe</t>
  </si>
  <si>
    <t>Rückerstattungen</t>
  </si>
  <si>
    <t>Rückerstattungen Dritter</t>
  </si>
  <si>
    <t>Bussen</t>
  </si>
  <si>
    <t>Übrige Entgelte</t>
  </si>
  <si>
    <t>Verschiedene Erträge</t>
  </si>
  <si>
    <t>Verschiedene betriebliche Erträge</t>
  </si>
  <si>
    <t>Beschlagnahmte Vermögenswerte</t>
  </si>
  <si>
    <t>Übriger betrieblicher Ertrag</t>
  </si>
  <si>
    <t>Aktivierung Eigenleistungen</t>
  </si>
  <si>
    <t>Aktivierbare Eigenleistungen auf Sachanlagen</t>
  </si>
  <si>
    <t>Aktivierbare Eigenleistungen auf immateriellen Anlagen</t>
  </si>
  <si>
    <t>Aktivierbare Projektierungskosten</t>
  </si>
  <si>
    <t>Bestandesveränderungen</t>
  </si>
  <si>
    <t>Bestandesveränderungen Halb- und Fertigfabrikate</t>
  </si>
  <si>
    <t>Bestandesveränderungen angefangene Arbeiten (Dienstleistungen)</t>
  </si>
  <si>
    <t>Übrige Bestandesveränderungen</t>
  </si>
  <si>
    <t>Übriger Ertrag</t>
  </si>
  <si>
    <t>Finanzertrag</t>
  </si>
  <si>
    <t>Zinsertrag</t>
  </si>
  <si>
    <t>Zinsen flüssige Mittel</t>
  </si>
  <si>
    <t>Zinsen Forderungen und Kontokorrente</t>
  </si>
  <si>
    <t>Zinsen kurzfristige Finanzanlagen</t>
  </si>
  <si>
    <t>Zinsen langfristige Finanzanlagen</t>
  </si>
  <si>
    <t>Übrige Zinsen von Finanzvermögen</t>
  </si>
  <si>
    <t>Realisierte Gewinne FV</t>
  </si>
  <si>
    <t>Gewinne aus Verkäufen von Finanzanlagen FV</t>
  </si>
  <si>
    <t>Übrige realisierte Gewinne aus Finanzvermögen</t>
  </si>
  <si>
    <t>Beteiligungsertrag FV</t>
  </si>
  <si>
    <t>Dividenden</t>
  </si>
  <si>
    <t>Übriger Beteiligungsertrag</t>
  </si>
  <si>
    <t>Liegenschaftenertrag FV</t>
  </si>
  <si>
    <t>Pacht- und Mietzinse Liegenschaften FV</t>
  </si>
  <si>
    <t>Vergütung für Dienstwohnungen FV</t>
  </si>
  <si>
    <t>Vergütung für Benützungen Liegenschaften FV</t>
  </si>
  <si>
    <t>Übriger Liegenschaftenertrag FV</t>
  </si>
  <si>
    <t>Marktwertanpassungen Wertschriften</t>
  </si>
  <si>
    <t>Marktwertanpassungen Darlehen</t>
  </si>
  <si>
    <t>Marktwertanpassungen Beteiligungen</t>
  </si>
  <si>
    <t>Marktwertanpassungen Liegenschaften</t>
  </si>
  <si>
    <t>Marktwertanpassungen übrige Sachanlagen</t>
  </si>
  <si>
    <t>Finanzertrag aus Darlehen und Beteiligungen des VV</t>
  </si>
  <si>
    <t>Erträge aus Darlehen VV</t>
  </si>
  <si>
    <t>Erträge aus Beteiligungen VV</t>
  </si>
  <si>
    <t>Finanzertrag von öffentlichen Unternehmungen</t>
  </si>
  <si>
    <t>Öffentliche Betriebe des Bundes</t>
  </si>
  <si>
    <t>Öffentliche Unternehmen der Kantone mit öffentlichrechtlicher Rechtsform, Konkordate</t>
  </si>
  <si>
    <t>Zweckverbände, selbständige und unselbständige Gemeindebetriebe</t>
  </si>
  <si>
    <t>Öffentliche Unternehmen als Aktiengesellschaft oder andere privatrechtliche Organisationsform</t>
  </si>
  <si>
    <t>Nationalbank</t>
  </si>
  <si>
    <t>Öffentliche Unternehmungen im Ausland</t>
  </si>
  <si>
    <t>Übrige öffentliche Unternehmungen</t>
  </si>
  <si>
    <t>Liegenschaftenertrag VV</t>
  </si>
  <si>
    <t>Pacht- und Mietzinse Liegenschaften VV</t>
  </si>
  <si>
    <t>Vergütung Dienstwohnungen VV</t>
  </si>
  <si>
    <t>Vergütung für Benützungen Liegenschaften VV</t>
  </si>
  <si>
    <t>Übrige Erträge Liegenschaften VV</t>
  </si>
  <si>
    <t>Erträge von gemieteten Liegenschaften</t>
  </si>
  <si>
    <t>Mietzinse von gemieteten Liegenschaften</t>
  </si>
  <si>
    <t>Übrige Erträge von gemieteten Liegenschaften</t>
  </si>
  <si>
    <t>Übriger Finanzertrag</t>
  </si>
  <si>
    <t>Aufwertungen VV</t>
  </si>
  <si>
    <t>Entnahmen aus Fonds und Spezialfinanzierungen</t>
  </si>
  <si>
    <t>Entnahmen aus Fonds und Spezialfinanzierungen im Fremdkapital</t>
  </si>
  <si>
    <t>Entnahmen aus Spezialfinanzierungen des FK</t>
  </si>
  <si>
    <t>Entnahmen aus Fonds des FK</t>
  </si>
  <si>
    <t>Entnahmen aus Fonds und Spezialfinanzierungen im Eigenkapital</t>
  </si>
  <si>
    <t>Entnahmen aus Spezialfinanzierungen des EK</t>
  </si>
  <si>
    <t>Entnahmen aus Fonds EK</t>
  </si>
  <si>
    <t>Transferertrag</t>
  </si>
  <si>
    <t>Ertragsanteile</t>
  </si>
  <si>
    <t>Anteil an Bundeserträgen</t>
  </si>
  <si>
    <t>Anteil an Kantonserträgen und Konkordaten</t>
  </si>
  <si>
    <t>Anteil an Gemeindeerträgen und Gemeindezweckverbände</t>
  </si>
  <si>
    <t>Anteil an Erträgen öffentlicher Sozialversicherungsanstalten</t>
  </si>
  <si>
    <t>Anteile an Erträgen öffentlicher Unternehmungen</t>
  </si>
  <si>
    <t>Entschädigungen von Gemeinwesen</t>
  </si>
  <si>
    <t>Entschädigungen vom Bund</t>
  </si>
  <si>
    <t>Entschädigungen von Kantonen und Konkordaten</t>
  </si>
  <si>
    <t>Entschädigungen von Gemeinden und Gemeindezweckverbänden</t>
  </si>
  <si>
    <t>Entschädigungen von öffentlichen Sozialversicherungen</t>
  </si>
  <si>
    <t>Entschädigungen von öffentlichen Unternehmungen</t>
  </si>
  <si>
    <t>Finanz- und Lastenausgleich von Kantonen und Konkordaten</t>
  </si>
  <si>
    <t>Beiträge von Gemeinwesen und Dritten</t>
  </si>
  <si>
    <t>Beiträge vom Bund</t>
  </si>
  <si>
    <t>Beiträge von Kantonen und Konkordaten</t>
  </si>
  <si>
    <t>Beiträge von Gemeinden und Gemeindezweckverbänden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</si>
  <si>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</si>
  <si>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</si>
  <si>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</si>
  <si>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</si>
  <si>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</si>
  <si>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</si>
  <si>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Auflösung passivierte Investitionsbeiträge</t>
  </si>
  <si>
    <t>Planmässige Auflösung passivierter Investitionsbeiträge</t>
  </si>
  <si>
    <t>Ausserplanmässige Auflösung passivierter Investitionsbeiträge</t>
  </si>
  <si>
    <t>Verschiedener Transferertrag</t>
  </si>
  <si>
    <t>Übriger Transferertrag</t>
  </si>
  <si>
    <t>Durchlaufende Beiträge vom Bund</t>
  </si>
  <si>
    <t>Durchlaufende Beiträge von Kantonen und Konkordaten</t>
  </si>
  <si>
    <t>Durchlaufende Beiträge von Gemeinden und Gemeindezweckverbänden</t>
  </si>
  <si>
    <t>Durchlaufende Beiträge von öffentlichen Sozialversicherungen</t>
  </si>
  <si>
    <t>Durchlaufende Beiträge von öffentlichen Unternehmungen</t>
  </si>
  <si>
    <t>Durchlaufende Beiträge von privaten Unternehmungen</t>
  </si>
  <si>
    <t>Durchlaufende Beiträge von privaten Organisationen ohne Erwerbszweck</t>
  </si>
  <si>
    <t>Durchlaufende Beiträge von privaten Haushalten</t>
  </si>
  <si>
    <t>Durchlaufende Beiträge aus dem Ausland</t>
  </si>
  <si>
    <t>Ausserordentlicher Ertrag</t>
  </si>
  <si>
    <t>Entnahmen aus dem Eigenkapital</t>
  </si>
  <si>
    <t>Entnahmen aus Rücklagen der Globalbudgetbereiche</t>
  </si>
  <si>
    <t>Entnahmen aus Vorfinanzierungen des EK</t>
  </si>
  <si>
    <t>Entnahmen aus Aufwertungsreserve</t>
  </si>
  <si>
    <t>Entnahmen aus Neubewertungsreserven</t>
  </si>
  <si>
    <t>Abschluss Erfolgsrechnung</t>
  </si>
  <si>
    <t>Ertragsüberschuss</t>
  </si>
  <si>
    <t>Aufwandüberschuss</t>
  </si>
  <si>
    <t>Finanzvermögen</t>
  </si>
  <si>
    <t>Flüssige Mittel und kurzfristige Geldanlagen</t>
  </si>
  <si>
    <t>Kasse</t>
  </si>
  <si>
    <t>Post</t>
  </si>
  <si>
    <t>Bank</t>
  </si>
  <si>
    <t>Kurzfristige Geldmarktanlagen</t>
  </si>
  <si>
    <t>Debit- und Kreditkarten</t>
  </si>
  <si>
    <t>Übrige flüssige Mittel</t>
  </si>
  <si>
    <t>Forderungen</t>
  </si>
  <si>
    <t>Forderungen aus Lieferungen und Leistungen gegenüber Dritten</t>
  </si>
  <si>
    <t>Kontokorrente mit Dritten</t>
  </si>
  <si>
    <t>Steuerforderungen</t>
  </si>
  <si>
    <t>Anzahlungen an Dritte</t>
  </si>
  <si>
    <t>Transferforderungen</t>
  </si>
  <si>
    <t>Interne Kontokorrente</t>
  </si>
  <si>
    <t>Vorschüsse für vorläufige Verwaltungsausgaben</t>
  </si>
  <si>
    <t>Übrige Forderungen</t>
  </si>
  <si>
    <t>Kurzfristige Finanzanlagen</t>
  </si>
  <si>
    <t>Kurzfristige Darlehen</t>
  </si>
  <si>
    <t>Verzinsliche Anlagen</t>
  </si>
  <si>
    <t>Festgelder</t>
  </si>
  <si>
    <t>Übrige kurzfristige Finanzanlagen</t>
  </si>
  <si>
    <t>Aktive Rechnungsabgrenzungen</t>
  </si>
  <si>
    <t>Steuern</t>
  </si>
  <si>
    <t>Transfers der Erfolgsrechnung</t>
  </si>
  <si>
    <t>Finanzaufwand / Finanzertrag</t>
  </si>
  <si>
    <t>Aktive Rechnungsabgrenzungen Investitionsrechnung</t>
  </si>
  <si>
    <t>Übrige aktive Rechnungsabgrenzungen Erfolgsrechnung</t>
  </si>
  <si>
    <t>Vorräte und angefangene Arbeiten</t>
  </si>
  <si>
    <t>Handelswaren</t>
  </si>
  <si>
    <t>Roh- und Hilfsmaterial</t>
  </si>
  <si>
    <t>Halb- und Fertigfabrikate</t>
  </si>
  <si>
    <t>Angefangene Arbeiten</t>
  </si>
  <si>
    <t>Geleistete Anzahlungen</t>
  </si>
  <si>
    <t>Finanzanlagen</t>
  </si>
  <si>
    <t>Aktien und Anteilscheine</t>
  </si>
  <si>
    <t>Langfristige Forderungen</t>
  </si>
  <si>
    <t>Übrige langfristige Finanzanlagen</t>
  </si>
  <si>
    <t>Sachanlagen FV</t>
  </si>
  <si>
    <t>Grundstücke FV</t>
  </si>
  <si>
    <t>Gebäude FV</t>
  </si>
  <si>
    <t>Mobilien FV</t>
  </si>
  <si>
    <t>Anlagen im Bau FV</t>
  </si>
  <si>
    <t>Anzahlungen FV</t>
  </si>
  <si>
    <t>Übrige Sachanlagen FV</t>
  </si>
  <si>
    <t>Forderungen gegenüber Spezialfinanzierungen und Fonds im Fremdkapital</t>
  </si>
  <si>
    <t>Forderungen gegenüber Spezialfinanzierungen im FK</t>
  </si>
  <si>
    <t>Forderungen gegenüber Fonds im FK</t>
  </si>
  <si>
    <t>Verwaltungsvermögen</t>
  </si>
  <si>
    <t>Grundstücke VV unüberbaut</t>
  </si>
  <si>
    <t>Strassen / Verkehrswege</t>
  </si>
  <si>
    <t>Wasserbau</t>
  </si>
  <si>
    <t>Übrige Tiefbauten</t>
  </si>
  <si>
    <t>Hochbauten</t>
  </si>
  <si>
    <t>Waldungen</t>
  </si>
  <si>
    <t>Mobilien VV</t>
  </si>
  <si>
    <t>Anlagen im Bau VV</t>
  </si>
  <si>
    <t>Übrige Sachanlagen</t>
  </si>
  <si>
    <t>Immaterielle Anlagen</t>
  </si>
  <si>
    <t>Software</t>
  </si>
  <si>
    <t>Lizenzen, Nutzungsrechte, Markenrechte</t>
  </si>
  <si>
    <t>Immaterielle Anlagen in Realisierung</t>
  </si>
  <si>
    <t>Übrige immaterielle Anlagen</t>
  </si>
  <si>
    <t>Darlehen</t>
  </si>
  <si>
    <t>Darlehen an Bund</t>
  </si>
  <si>
    <t>Darlehen an Kantone und Konkordate</t>
  </si>
  <si>
    <t>Darlehen an Gemeinden und Gemeindezweckverbände</t>
  </si>
  <si>
    <t>Darlehen an öffentliche Sozialversicherungen</t>
  </si>
  <si>
    <t>Darlehen an öffentliche Unternehmungen</t>
  </si>
  <si>
    <t>Darlehen an private Unternehmungen</t>
  </si>
  <si>
    <t>Darlehen an private Organisationen ohne Erwerbszweck</t>
  </si>
  <si>
    <t>Darlehen an private Haushalte</t>
  </si>
  <si>
    <t>Darlehen an das Ausland</t>
  </si>
  <si>
    <t>Beteiligungen, Grundkapitalien</t>
  </si>
  <si>
    <t>Beteiligungen am Bund</t>
  </si>
  <si>
    <t>Beteiligungen an Kantonen und Konkordaten</t>
  </si>
  <si>
    <t>Beteiligungen an Gemeinden und Gemeindezweckverbänden</t>
  </si>
  <si>
    <t>Beteiligungen an öffentlichen Sozialversicherungen</t>
  </si>
  <si>
    <t>Beteiligungen an öffentlichen Unternehmungen</t>
  </si>
  <si>
    <t>Beteiligungen an privaten Unternehmungen</t>
  </si>
  <si>
    <t>Beteiligungen an privaten Organisationen ohne Erwerbszweck</t>
  </si>
  <si>
    <t>Beteiligungen an privaten Haushalten</t>
  </si>
  <si>
    <t>Beteiligungen im Ausland</t>
  </si>
  <si>
    <t>Investitionsbeiträge</t>
  </si>
  <si>
    <t>Investitionsbeiträge an Bund</t>
  </si>
  <si>
    <t>Investitionsbeiträge an Kantone und Konkordate</t>
  </si>
  <si>
    <t>Investitionsbeiträge an Gemeinden und Gemeindezweckverbände</t>
  </si>
  <si>
    <t>Investitionsbeiträge an öffentliche Sozialversicherungen</t>
  </si>
  <si>
    <t>Investitionsbeiträge an öffentliche Unternehmungen</t>
  </si>
  <si>
    <t>Investitionsbeiträge an private Unternehmungen</t>
  </si>
  <si>
    <t>Investitionsbeiträge an private Organisationen ohne Erwerbszweck</t>
  </si>
  <si>
    <t>Investitionsbeiträge an private Haushalte</t>
  </si>
  <si>
    <t>Investitionsbeiträge an das Ausland</t>
  </si>
  <si>
    <t>Investitionsbeiträge an Anlagen im Bau</t>
  </si>
  <si>
    <t>Fremdkapital</t>
  </si>
  <si>
    <t>Laufende Verbindlichkeiten</t>
  </si>
  <si>
    <t>Laufende Verbindlichkeiten aus Lieferungen und Leistungen von Dritten</t>
  </si>
  <si>
    <t>Erhaltene Anzahlungen von Dritten</t>
  </si>
  <si>
    <t>Transfer-Verbindlichkeiten</t>
  </si>
  <si>
    <t>Depotgelder und Kautionen</t>
  </si>
  <si>
    <t>Übrige laufende Verpflichtungen</t>
  </si>
  <si>
    <t>Kurzfristige Finanzverbindlichkeiten</t>
  </si>
  <si>
    <t>Verbindlichkeiten gegenüber Finanzintermediären</t>
  </si>
  <si>
    <t>Verbindlichkeiten gegenüber Gemeinwesen und Gemeindezweckverbänden</t>
  </si>
  <si>
    <t>Verbindlichkeiten gegenüber konsolidierten Einheiten</t>
  </si>
  <si>
    <t>Verbindlichkeiten gegenüber selbständigen Einheiten</t>
  </si>
  <si>
    <t>Kurzfristiger Anteil langfristiger Verbindlichkeiten</t>
  </si>
  <si>
    <t>Kurzfristiger Anteil langfristiger Leasingverbindlichkeiten</t>
  </si>
  <si>
    <t>Derivative Finanzinstrumente</t>
  </si>
  <si>
    <t>Übrige kurzfristige Finanzverbindlichkeiten gegenüber Dritten</t>
  </si>
  <si>
    <t>Passive Rechnungsabgrenzungen</t>
  </si>
  <si>
    <t>Passive Rechnungsabgrenzungen Investitionsrechnung</t>
  </si>
  <si>
    <t>Übrige passive Rechnungsabgrenzungen Erfolgsrechnung</t>
  </si>
  <si>
    <t>Kurzfristige Rückstellungen</t>
  </si>
  <si>
    <t>Kurzfristige Rückstellungen aus Mehrleistungen des Personals</t>
  </si>
  <si>
    <t>Kurzfristige Rückstellungen für andere Ansprüche des Personals</t>
  </si>
  <si>
    <t>Kurzfristige Rückstellungen für Prozesse</t>
  </si>
  <si>
    <t>Kurzfristige Rückstellungen für nicht versicherte Schäden</t>
  </si>
  <si>
    <t>Kurzfristige Rückstellungen für Bürgschaften und Garantieleistungen</t>
  </si>
  <si>
    <t>Kurzfristige Rückstellungen übrige betriebliche Tätigkeit</t>
  </si>
  <si>
    <t>Kurzfristige Rückstellungen für Vorsorgeverpflichtungen</t>
  </si>
  <si>
    <t>Kurzfristige Rückstellungen für Finanzaufwand</t>
  </si>
  <si>
    <t>Kurzfristige Rückstellungen der Investitionsrechnung</t>
  </si>
  <si>
    <t>Übrige kurzfristige Rückstellungen</t>
  </si>
  <si>
    <t>Langfristige Finanzverbindlichkeiten</t>
  </si>
  <si>
    <t>Hypotheken</t>
  </si>
  <si>
    <t>Kassascheine</t>
  </si>
  <si>
    <t>Anleihen</t>
  </si>
  <si>
    <t>Darlehen, Schuldscheine</t>
  </si>
  <si>
    <t>Leasingverträge</t>
  </si>
  <si>
    <t>Passivierte Investitionsbeiträge</t>
  </si>
  <si>
    <t>Übrige langfristige Finanzverbindlichkeiten</t>
  </si>
  <si>
    <t>Langfristige Rückstellungen</t>
  </si>
  <si>
    <t>Rückstellungen für langfristige Ansprüche des Personals</t>
  </si>
  <si>
    <t>Rückstellungen für Prozesse</t>
  </si>
  <si>
    <t>Rückstellungen für nicht versicherte Schäden</t>
  </si>
  <si>
    <t>Rückstellungen für Bürgschaften und Garantieleistungen</t>
  </si>
  <si>
    <t>Rückstellungen aus übriger betrieblicher Tätigkeit</t>
  </si>
  <si>
    <t>Rückstellungen für Vorsorgeverpflichtungen</t>
  </si>
  <si>
    <t>Rückstellungen für Finanzaufwand</t>
  </si>
  <si>
    <t>Rückstellungen der Investitionsrechnung</t>
  </si>
  <si>
    <t>Übrige langfristige Rückstellungen der Erfolgsrechnung</t>
  </si>
  <si>
    <t>Verbindlichkeiten gegenüber Spezialfinanzierungen und Fonds im Fremdkapital</t>
  </si>
  <si>
    <t>Verbindlichkeiten gegenüber Spezialfinanzierungen im FK</t>
  </si>
  <si>
    <t>Verbindlichkeiten gegenüber Fonds im FK</t>
  </si>
  <si>
    <t>Verbindlichkeiten gegenüber Legaten und Stiftungen ohne eigene Rechtspersönlichkeit im FK</t>
  </si>
  <si>
    <t>Eigenkapital</t>
  </si>
  <si>
    <t>Verpflichtungen (+) bzw. Vorschüsse (-) gegenüber Spezialfinanzierungen</t>
  </si>
  <si>
    <t>Spezialfinanzierungen im EK</t>
  </si>
  <si>
    <t>Fonds</t>
  </si>
  <si>
    <t>Fonds im Eigenkapital</t>
  </si>
  <si>
    <t>Legate und Stiftungen ohne eigene Rechtspersönlichkeit im EK</t>
  </si>
  <si>
    <t>Rücklagen der Globalbudgetbereiche</t>
  </si>
  <si>
    <t>Vorfinanzierungen</t>
  </si>
  <si>
    <t>Aufwertungsreserve (Einführung IPSAS, HRM2)</t>
  </si>
  <si>
    <t>Aufwertungsreserve</t>
  </si>
  <si>
    <t>Neubewertungsreserve Finanzvermögen</t>
  </si>
  <si>
    <t>Marktwertreserve auf Finanzinstrumenten</t>
  </si>
  <si>
    <t>Reserven</t>
  </si>
  <si>
    <t>Reserve</t>
  </si>
  <si>
    <t>Bilanzüberschuss/-fehlbetrag</t>
  </si>
  <si>
    <t>Jahresergebnis</t>
  </si>
  <si>
    <t>Kumulierte Ergebnisse der Vorjahre</t>
  </si>
  <si>
    <t>Investitionen in Sachanlagen</t>
  </si>
  <si>
    <t>Grundstücke</t>
  </si>
  <si>
    <t>Investitionen in Grundstücke</t>
  </si>
  <si>
    <t>Gebäude</t>
  </si>
  <si>
    <t>Investitionen in Gebäude / Hochbauten</t>
  </si>
  <si>
    <t>Mobilien</t>
  </si>
  <si>
    <t>Investitionen in Mobilien</t>
  </si>
  <si>
    <t>Investitionen in übrige Sachanlagen</t>
  </si>
  <si>
    <t>Erwerbs- und Verkaufsnebenkosten von Sachanlagen</t>
  </si>
  <si>
    <t>Erwerbs- und Verkaufsnebenkosten von Grundstücken (liquiditätswirksam)</t>
  </si>
  <si>
    <t>Erwerbs- und Verkaufsnebenkosten von Grundstücken (nicht liquiditätswirksam)</t>
  </si>
  <si>
    <t>Erwerbs- und Verkaufsnebenkosten von Gebäuden / Hochbauten (liquiditätswirksam)</t>
  </si>
  <si>
    <t>Erwerbs- und Verkaufsnebenkosten von Gebäuden / Hochbauten (nicht liquiditätswirksam)</t>
  </si>
  <si>
    <t>Erwerbs- und Verkaufsnebenkosten von Mobilien (liquiditätswirksam)</t>
  </si>
  <si>
    <t>Erwerbs- und Verkaufsnebenkosten von Mobilien (nicht liquiditätswirksam)</t>
  </si>
  <si>
    <t>Erwerbs- und Verkaufsnebenkosten von übrigen Sachanlagen (liquiditätswirksam)</t>
  </si>
  <si>
    <t>Erwerbs- und Verkaufsnebenkosten von übrigen Sachanlagen (nicht liquiditätswirksam)</t>
  </si>
  <si>
    <t>Übertragung von Sachanlagen aus dem Verwaltungsvermögen</t>
  </si>
  <si>
    <t>Übertragung von Grundstücken aus dem Verwaltungsvermögen</t>
  </si>
  <si>
    <t>Übertragung von Gebäuden / Hochbauten aus dem Verwaltungsvermögen</t>
  </si>
  <si>
    <t>Übertragung von Mobilien aus dem Verwaltungsvermögen</t>
  </si>
  <si>
    <t>Übertragung von übrigen Sachanlagen aus dem Verwaltungsvermögen</t>
  </si>
  <si>
    <t>Übertragung von realisierten Gewinnen aus Sachanlagen in die Erfolgsrechnung</t>
  </si>
  <si>
    <t>Übertragung von realisierten Gewinnen aus Grundstücken in die Erfolgsrechnung</t>
  </si>
  <si>
    <t>Übertragung von realisierten Gewinnen aus Gebäuden / Hochbauten in die Erfolgsrechnung</t>
  </si>
  <si>
    <t>Übertragung von realisierten Gewinnen aus Mobilien in die Erfolgsrechnung</t>
  </si>
  <si>
    <t>Übertragung von realisierten Gewinnen aus übrigen Sachanlagen in die Erfolgsrechnung</t>
  </si>
  <si>
    <t>Übertrag an Bilanz</t>
  </si>
  <si>
    <t>Abgang Sachanlagen Finanzvermögen</t>
  </si>
  <si>
    <t>Abgang Grundstücke FV</t>
  </si>
  <si>
    <t>Abgang Gebäude FV</t>
  </si>
  <si>
    <t>Abgang Mobilien FV</t>
  </si>
  <si>
    <t>Abgang Übrige Sachanlagen FV</t>
  </si>
  <si>
    <t>Verkauf von Sachanlagen</t>
  </si>
  <si>
    <t>Verkauf von Grundstücken</t>
  </si>
  <si>
    <t>Verkauf von Gebäuden / Hochbauten</t>
  </si>
  <si>
    <t>Verkauf von Mobilien</t>
  </si>
  <si>
    <t>Verkauf von übrigen Sachanlagen</t>
  </si>
  <si>
    <t>Beiträge und Abgeltungen Dritter für Sachanlagen</t>
  </si>
  <si>
    <t>Beiträge und Abgeltungen Dritter für Grundstücke</t>
  </si>
  <si>
    <t>Beiträge und Abgeltungen Dritter für Gebäude / Hochbauten</t>
  </si>
  <si>
    <t>Beiträge und Abgeltungen Dritter für Mobilien</t>
  </si>
  <si>
    <t>Beiträge und Abgeltungen Dritter für übrige Sachanlagen</t>
  </si>
  <si>
    <t>Übertragung von Sachanlagen ins Verwaltungsvermögen</t>
  </si>
  <si>
    <t>Übertragung von Grundstücken ins Verwaltungsvermögen</t>
  </si>
  <si>
    <t>Übertragung von Gebäuden / Hochbauten ins Verwaltungsvermögen</t>
  </si>
  <si>
    <t>Übertragung von Mobilien ins Verwaltungsvermögen</t>
  </si>
  <si>
    <t>Übertragung von übrigen Sachanlagen ins Verwaltungsvermögen</t>
  </si>
  <si>
    <t>Übertragung von realisierten Verlusten aus Sachanlagen in die Erfolgsrechnung</t>
  </si>
  <si>
    <t>Übertragung von realisierten Verlusten aus Grundstücken in die Erfolgsrechnung</t>
  </si>
  <si>
    <t>Übertragung von realisierten Verlusten aus Gebäuden / Hochbauten in die Erfolgsrechnung</t>
  </si>
  <si>
    <t>Übertragung von realisierten Verlusten aus Mobilien in die Erfolgsrechnung</t>
  </si>
  <si>
    <t>Übertragung von realisierten Verlusten aus übrigen Sachanlagen in die Erfolgsrechnung</t>
  </si>
  <si>
    <t>Zugang Sachanlagen Finanzvermögen</t>
  </si>
  <si>
    <t>Zugang Grundstücke FV</t>
  </si>
  <si>
    <t>Zugang Gebäude FV</t>
  </si>
  <si>
    <t>Zugang Mobilien FV</t>
  </si>
  <si>
    <t>Zugang Übrige Sachanlagen FV</t>
  </si>
  <si>
    <t>Sachanlagen</t>
  </si>
  <si>
    <t>Übriger Tiefbau</t>
  </si>
  <si>
    <t>Investitionen auf Rechnung Dritter</t>
  </si>
  <si>
    <t>Investitionen in Grundstücke auf Rechnung Dritter</t>
  </si>
  <si>
    <t>Investitionen in Strassen / Verkehrswege auf Rechnung Dritter</t>
  </si>
  <si>
    <t>Investitionen in Wasserbau auf Rechnung Dritter</t>
  </si>
  <si>
    <t>Investitionen übriger Tiefbau auf Rechnung Dritter</t>
  </si>
  <si>
    <t>Investitionen in Hochbauten auf Rechnung Dritter</t>
  </si>
  <si>
    <t>Investitionen in Waldungen auf Rechnung Dritter</t>
  </si>
  <si>
    <t>Investitionen in Mobilien auf Rechnung Dritter</t>
  </si>
  <si>
    <t>Investitionen in übrige Sachanlagen auf Rechnung Dritter</t>
  </si>
  <si>
    <t>Patente / Lizenzen</t>
  </si>
  <si>
    <t>Darlehen an den Bund</t>
  </si>
  <si>
    <t>Darlehen an öffentlichen Unternehmungen</t>
  </si>
  <si>
    <t>Beteiligungen und Grundkapitalien</t>
  </si>
  <si>
    <t>Beteilungen am Bund</t>
  </si>
  <si>
    <t>Eigene Investitionsbeiträge</t>
  </si>
  <si>
    <t>Investitionsbeiträge an den Bund</t>
  </si>
  <si>
    <t>Durchlaufende Investitionsbeiträge</t>
  </si>
  <si>
    <t>Durchlaufende Investitionsbeiträge an den Bund</t>
  </si>
  <si>
    <t>Durchlaufende Investitionsbeiträge an Kantone und Konkordate</t>
  </si>
  <si>
    <t>Durchlaufende Investitionsbeiträge an Gemeinden und Gemeindezweckverbände</t>
  </si>
  <si>
    <t>Durchlaufende Investitionsbeiträge an öffentliche Sozialversicherungen</t>
  </si>
  <si>
    <t>Durchlaufende Investitionsbeiträge an öffentliche Unternehmungen</t>
  </si>
  <si>
    <t>Durchlaufende Investitionsbeiträge an private Unternehmungen</t>
  </si>
  <si>
    <t>Durchlaufende Investitionsbeiträge an private Organisationen ohne Erwerbszweck</t>
  </si>
  <si>
    <t>Durchlaufende Investitionsbeiträge an private Haushalte</t>
  </si>
  <si>
    <t>Durchlaufende Investitionsbeiträge an das Ausland</t>
  </si>
  <si>
    <t>Passivierungen</t>
  </si>
  <si>
    <t>Passivierte Einnahmen</t>
  </si>
  <si>
    <t>Übertragung von Sachanlagen in das Finanzvermögen</t>
  </si>
  <si>
    <t>Übertragung von Grundstücken</t>
  </si>
  <si>
    <t>Übertragung von Grundstücken ins Finanzvermögen</t>
  </si>
  <si>
    <t>Übertragung von Strassen / Verkehrswegen</t>
  </si>
  <si>
    <t>Übertragung von Strassen / Verkehrswegen ins Finanzvermögen</t>
  </si>
  <si>
    <t>Übertragung von Wasserbauten</t>
  </si>
  <si>
    <t>Übertragung von Wasserbauten ins Finanzvermögen</t>
  </si>
  <si>
    <t>Übertragung übrige Tiefbauten</t>
  </si>
  <si>
    <t>Übertragung von übrigen Tiefbauten ins Finanzvermögen</t>
  </si>
  <si>
    <t>Übertragung Hochbauten</t>
  </si>
  <si>
    <t>Übertragung von Hochbauten ins Finanzvermögen</t>
  </si>
  <si>
    <t>Übertragung Waldungen</t>
  </si>
  <si>
    <t>Übertragung von Waldungen ins Finanzvermögen</t>
  </si>
  <si>
    <t>Übertragung Mobilien</t>
  </si>
  <si>
    <t>Übertragung von Mobilien ins Finanzvermögen</t>
  </si>
  <si>
    <t>Übertragung übrige Sachanlagen</t>
  </si>
  <si>
    <t>Übertragung von übrigen Sachanlagen ins Finanzvermögen</t>
  </si>
  <si>
    <t>Rückerstattungen Dritter für Investitionen in Grundstücke</t>
  </si>
  <si>
    <t>Rückerstattungen Dritter für Investitionen in Strassen / Verkehrswege</t>
  </si>
  <si>
    <t>Rückerstattungen Dritter für Investitionen in Wasserbau</t>
  </si>
  <si>
    <t>Tiefbau</t>
  </si>
  <si>
    <t>Rückerstattungen Dritter für Investitionen übriger Tiefbau</t>
  </si>
  <si>
    <t>Rückerstattungen Dritter für Investitionen in Hochbauten</t>
  </si>
  <si>
    <t>Rückerstattungen Dritter für Investitionen in Waldungen</t>
  </si>
  <si>
    <t>Rückerstattungen Dritter für Investitionen in Mobilien</t>
  </si>
  <si>
    <t>Verschiedene Sachanlagen</t>
  </si>
  <si>
    <t>Rückerstattungen Dritter für Investitionen in übrige Sachanlagen</t>
  </si>
  <si>
    <t>Abgang immaterielle Anlagen</t>
  </si>
  <si>
    <t>Übertragung von Software ins Finanzvermögen</t>
  </si>
  <si>
    <t>Übertragung von Patenten / Lizenzen ins Finanzvermögen</t>
  </si>
  <si>
    <t>Übertragung von übrigen immateriellen Anlagen ins Finanzvermögen</t>
  </si>
  <si>
    <t>Investitionsbeiträge für eigene Rechnung</t>
  </si>
  <si>
    <t>Investitionsbeiträge vom Bund</t>
  </si>
  <si>
    <t>Investitionsbeiträge von Kantonen und Konkordaten</t>
  </si>
  <si>
    <t>Investitionsbeiträge von Gemeinden und Gemeindezweckverbänden</t>
  </si>
  <si>
    <t>Investitionsbeiträge von öffentlichen Sozialversicherungen</t>
  </si>
  <si>
    <t>Investitionsbeiträge von öffentlichen Unternehmungen</t>
  </si>
  <si>
    <t>Investitionsbeiträge von privaten Unternehmungen</t>
  </si>
  <si>
    <t>Investitionsbeiträge von privaten Organisationen ohne Erwerbszweck</t>
  </si>
  <si>
    <t>Investitionsbeiträge von privaten Haushalten</t>
  </si>
  <si>
    <t>Investitionsbeiträge aus dem Ausland</t>
  </si>
  <si>
    <t>Rückzahlung von Darlehen</t>
  </si>
  <si>
    <t>Rückzahlung von Darlehen an den Bund</t>
  </si>
  <si>
    <t>Rückzahlung von Darlehen an Kantone und Konkordate</t>
  </si>
  <si>
    <t>Rückzahlung von Darlehen an Gemeinden und Gemeindezweckverbände</t>
  </si>
  <si>
    <t>Rückzahlung von Darlehen an öffentliche Sozialversicherungen</t>
  </si>
  <si>
    <t>Rückzahlung von Darlehen an öffentliche Unternehmungen</t>
  </si>
  <si>
    <t>Rückzahlung von Darlehen an private Unternehmungen</t>
  </si>
  <si>
    <t>Rückzahlung von Darlehen an private Organisationen ohne Erwerbszweck</t>
  </si>
  <si>
    <t>Rückzahlung von Darlehen an private Haushalte</t>
  </si>
  <si>
    <t>Rückzahlung von Darlehen an das Ausland</t>
  </si>
  <si>
    <t>Übertragung von Beteiligungen</t>
  </si>
  <si>
    <t>Übertragung von Beteiligungen am Bund ins Finanzvermögen</t>
  </si>
  <si>
    <t>Übertragung von Beteiligungen an Kantonen und Konkordaten ins Finanzvermögen</t>
  </si>
  <si>
    <t>Übertragung von Beteiligungen an Gemeinden und Gemeindezweckverbänden ins Finanzvermögen</t>
  </si>
  <si>
    <t>Übertragung von Beteiligungen an öffentlichen Sozialversicherungen ins Finanzvermögen</t>
  </si>
  <si>
    <t>Übertragung von Beteiligungen an öffentlichen Unternehmungen ins Finanzvermögen</t>
  </si>
  <si>
    <t>Übertragung von Beteiligungen an privaten Unternehmungen ins Finanzvermögen</t>
  </si>
  <si>
    <t>Übertragung von Beteiligungen an privaten Organisationen ohne Erwerbszweck ins Finanzvermögen</t>
  </si>
  <si>
    <t>Übertragung von Beteiligungen an privaten Haushalten ins Finanzvermögen</t>
  </si>
  <si>
    <t>Übertragung von Beteiligungen im Ausland ins Finanzvermögen</t>
  </si>
  <si>
    <t>Rückzahlung eigener Investitionsbeiträge</t>
  </si>
  <si>
    <t>Rückzahlung von Investitionsbeiträgen an den Bund</t>
  </si>
  <si>
    <t>Rückzahlung von Investitionsbeiträgen an Kantone und Konkordate</t>
  </si>
  <si>
    <t>Rückzahlung von Investitionsbeiträgen an Gemeinden und Gemeindezweckverbände</t>
  </si>
  <si>
    <t>Rückzahlung von Investitionsbeiträgen an öffentliche Sozialversicherungen</t>
  </si>
  <si>
    <t>Rückzahlung von Investitionsbeiträgen an öffentliche Unternehmungen</t>
  </si>
  <si>
    <t>Rückzahlung von Investitionsbeiträgen an private Unternehmungen</t>
  </si>
  <si>
    <t>Rückzahlung von Investitionsbeiträgen an private Organisationen ohne Erwerbszweck</t>
  </si>
  <si>
    <t>Rückzahlung von Investitionsbeiträgen an private Haushalte</t>
  </si>
  <si>
    <t>Rückzahlung von Investitionsbeiträgen an das Ausland</t>
  </si>
  <si>
    <t>Durchlaufende Investitionsbeiträge vom Bund</t>
  </si>
  <si>
    <t>Durchlaufende Investitionsbeiträge von Kantonen und Konkordaten</t>
  </si>
  <si>
    <t>Durchlaufende Investitionsbeiträge von Gemeinden und Gemeindezweckverbänden</t>
  </si>
  <si>
    <t>Durchlaufende Investitionsbeiträge von öffentlichen Sozialversicherungen</t>
  </si>
  <si>
    <t>Durchlaufende Investitionsbeiträge von öffentlichen Unternehmungen</t>
  </si>
  <si>
    <t>Durchlaufende Investitionsbeiträge von privaten Unternehmungen</t>
  </si>
  <si>
    <t>Durchlaufende Investitionsbeiträge von privaten Organisationen ohne Erwerbszweck</t>
  </si>
  <si>
    <t>Durchlaufende Investitionsbeiträge von privaten Haushalten</t>
  </si>
  <si>
    <t>Durchlaufende Investitionsbeiträge aus dem Ausland</t>
  </si>
  <si>
    <t>Aktivierungen</t>
  </si>
  <si>
    <t>Aktivierte Ausgaben</t>
  </si>
  <si>
    <t>Aktiven</t>
  </si>
  <si>
    <t>Passiven</t>
  </si>
  <si>
    <t>Aufwand</t>
  </si>
  <si>
    <t>Ertrag</t>
  </si>
  <si>
    <t>Investitionsausgaben</t>
  </si>
  <si>
    <t>Investitionseinnahmen</t>
  </si>
  <si>
    <t>Sachanlagen des Finanzvermögens, Ausgaben</t>
  </si>
  <si>
    <t>Sachanlagen des Finanzvermögens, Einnahmen</t>
  </si>
  <si>
    <t>Abschlusskonten</t>
  </si>
  <si>
    <t>Sachgruppen HRM2</t>
  </si>
  <si>
    <t>GFR-Teil</t>
  </si>
  <si>
    <t>100</t>
  </si>
  <si>
    <t>102</t>
  </si>
  <si>
    <t>106</t>
  </si>
  <si>
    <t>107</t>
  </si>
  <si>
    <t>108</t>
  </si>
  <si>
    <t>109</t>
  </si>
  <si>
    <t>14</t>
  </si>
  <si>
    <t>201</t>
  </si>
  <si>
    <t>1040</t>
  </si>
  <si>
    <t>1041</t>
  </si>
  <si>
    <t>1042</t>
  </si>
  <si>
    <t>1043</t>
  </si>
  <si>
    <t>1044</t>
  </si>
  <si>
    <t>1045</t>
  </si>
  <si>
    <t>1046</t>
  </si>
  <si>
    <t>1049</t>
  </si>
  <si>
    <t>2040</t>
  </si>
  <si>
    <t>2041</t>
  </si>
  <si>
    <t>2042</t>
  </si>
  <si>
    <t>2043</t>
  </si>
  <si>
    <t>2044</t>
  </si>
  <si>
    <t>2045</t>
  </si>
  <si>
    <t>2046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</si>
  <si>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</si>
  <si>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</si>
  <si>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</si>
  <si>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</si>
  <si>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</si>
  <si>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</si>
  <si>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</si>
  <si>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</si>
  <si>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</si>
  <si>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</si>
  <si>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</si>
  <si>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</si>
  <si>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2062</t>
  </si>
  <si>
    <t>2063</t>
  </si>
  <si>
    <t>2064</t>
  </si>
  <si>
    <t>2067</t>
  </si>
  <si>
    <t>2068</t>
  </si>
  <si>
    <t>2069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</si>
  <si>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</si>
  <si>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</si>
  <si>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</si>
  <si>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</si>
  <si>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</si>
  <si>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</si>
  <si>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</si>
  <si>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</si>
  <si>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</si>
  <si>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</t>
  </si>
  <si>
    <t>29</t>
  </si>
  <si>
    <t>Geldflussrechnung HRM2, Zuordnung der Sachgruppen</t>
  </si>
  <si>
    <t>GU</t>
  </si>
  <si>
    <t>30</t>
  </si>
  <si>
    <t>31</t>
  </si>
  <si>
    <t>330</t>
  </si>
  <si>
    <t>Abschreibungen Sachanlagen VV</t>
  </si>
  <si>
    <t>332</t>
  </si>
  <si>
    <t>339</t>
  </si>
  <si>
    <t>340</t>
  </si>
  <si>
    <t>342</t>
  </si>
  <si>
    <t>343</t>
  </si>
  <si>
    <t>349</t>
  </si>
  <si>
    <t>35</t>
  </si>
  <si>
    <t>360</t>
  </si>
  <si>
    <t>361</t>
  </si>
  <si>
    <t>362</t>
  </si>
  <si>
    <t>363</t>
  </si>
  <si>
    <t>364</t>
  </si>
  <si>
    <t>365</t>
  </si>
  <si>
    <t>366</t>
  </si>
  <si>
    <t>369</t>
  </si>
  <si>
    <t>37</t>
  </si>
  <si>
    <t>39</t>
  </si>
  <si>
    <t>40</t>
  </si>
  <si>
    <t>41</t>
  </si>
  <si>
    <t>42</t>
  </si>
  <si>
    <t>440</t>
  </si>
  <si>
    <t>442</t>
  </si>
  <si>
    <t>443</t>
  </si>
  <si>
    <t>445</t>
  </si>
  <si>
    <t>446</t>
  </si>
  <si>
    <t>447</t>
  </si>
  <si>
    <t>448</t>
  </si>
  <si>
    <t>45</t>
  </si>
  <si>
    <t>460</t>
  </si>
  <si>
    <t>461</t>
  </si>
  <si>
    <t>462</t>
  </si>
  <si>
    <t>463</t>
  </si>
  <si>
    <t>466</t>
  </si>
  <si>
    <t>469</t>
  </si>
  <si>
    <t>47</t>
  </si>
  <si>
    <t>49</t>
  </si>
  <si>
    <t>50</t>
  </si>
  <si>
    <t>51</t>
  </si>
  <si>
    <t>52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</si>
  <si>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</si>
  <si>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</si>
  <si>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</si>
  <si>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</si>
  <si>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</si>
  <si>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</si>
  <si>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</si>
  <si>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</si>
  <si>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</si>
  <si>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</si>
  <si>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</si>
  <si>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</si>
  <si>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</si>
  <si>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</si>
  <si>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</si>
  <si>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7200</t>
  </si>
  <si>
    <t>7201</t>
  </si>
  <si>
    <t>7240</t>
  </si>
  <si>
    <t>7241</t>
  </si>
  <si>
    <t>7260</t>
  </si>
  <si>
    <t>7261</t>
  </si>
  <si>
    <t>7290</t>
  </si>
  <si>
    <t>7291</t>
  </si>
  <si>
    <t>75</t>
  </si>
  <si>
    <t>77</t>
  </si>
  <si>
    <t>79</t>
  </si>
  <si>
    <t>80</t>
  </si>
  <si>
    <t>82</t>
  </si>
  <si>
    <t>85</t>
  </si>
  <si>
    <t>87</t>
  </si>
  <si>
    <t>89</t>
  </si>
  <si>
    <t>Fonds Geld</t>
  </si>
  <si>
    <t>Art</t>
  </si>
  <si>
    <t>Saldo</t>
  </si>
  <si>
    <t>+</t>
  </si>
  <si>
    <t>389</t>
  </si>
  <si>
    <t>-</t>
  </si>
  <si>
    <t>Veränderung</t>
  </si>
  <si>
    <t>4490</t>
  </si>
  <si>
    <t>430</t>
  </si>
  <si>
    <t>431</t>
  </si>
  <si>
    <t>432</t>
  </si>
  <si>
    <t>439</t>
  </si>
  <si>
    <t>3410</t>
  </si>
  <si>
    <t>3411</t>
  </si>
  <si>
    <t>3419</t>
  </si>
  <si>
    <t>3440</t>
  </si>
  <si>
    <t>3441</t>
  </si>
  <si>
    <t>4410</t>
  </si>
  <si>
    <t>4411</t>
  </si>
  <si>
    <t>4419</t>
  </si>
  <si>
    <t>4440</t>
  </si>
  <si>
    <t>4441</t>
  </si>
  <si>
    <t>4442</t>
  </si>
  <si>
    <t>4443</t>
  </si>
  <si>
    <t>4449</t>
  </si>
  <si>
    <t>Finanzierungstätigkeit</t>
  </si>
  <si>
    <t>489</t>
  </si>
  <si>
    <t>Geldfluss aus betrieblicher Tätigkeit (Cash Flow)</t>
  </si>
  <si>
    <t>Nettoinvestitionen</t>
  </si>
  <si>
    <t>9000</t>
  </si>
  <si>
    <t>9001</t>
  </si>
  <si>
    <t>Geldfluss aus Finanzierungstätigkeit</t>
  </si>
  <si>
    <t>Endbestand</t>
  </si>
  <si>
    <t>SG</t>
  </si>
  <si>
    <t>Kontrolle</t>
  </si>
  <si>
    <t>Konto</t>
  </si>
  <si>
    <t>Soll</t>
  </si>
  <si>
    <t>Haben</t>
  </si>
  <si>
    <t>BuchBetrag</t>
  </si>
  <si>
    <t>Kontobezeichnung</t>
  </si>
  <si>
    <t>Anf.bestand</t>
  </si>
  <si>
    <t>Umsatz</t>
  </si>
  <si>
    <t>S/H</t>
  </si>
  <si>
    <t>CHF</t>
  </si>
  <si>
    <t>BuchSaldo</t>
  </si>
  <si>
    <t>A</t>
  </si>
  <si>
    <t>1011</t>
  </si>
  <si>
    <t>1010</t>
  </si>
  <si>
    <t>1012</t>
  </si>
  <si>
    <t>1013</t>
  </si>
  <si>
    <t>1014</t>
  </si>
  <si>
    <t>1015</t>
  </si>
  <si>
    <t>1016</t>
  </si>
  <si>
    <t>1019</t>
  </si>
  <si>
    <t>2000</t>
  </si>
  <si>
    <t>2001</t>
  </si>
  <si>
    <t>2002</t>
  </si>
  <si>
    <t>2003</t>
  </si>
  <si>
    <t>2004</t>
  </si>
  <si>
    <t>2005</t>
  </si>
  <si>
    <t>2006</t>
  </si>
  <si>
    <t>2009</t>
  </si>
  <si>
    <t>Geldflussrechnung - indirekte Methode</t>
  </si>
  <si>
    <t>Konten / Sachgruppen</t>
  </si>
  <si>
    <t>Jahresergebnis Erfolgsrechnung: Ertragsüberschuss (+), Aufwandüberschuss (-)</t>
  </si>
  <si>
    <t>9000.00 (+) / 9001.00 (-)</t>
  </si>
  <si>
    <t>33 + 366</t>
  </si>
  <si>
    <t>+/-</t>
  </si>
  <si>
    <t>Abnahme / Zunahme Forderungen</t>
  </si>
  <si>
    <t>Abnahme / Zunahme Aktive Rechnungsabgrenzungen</t>
  </si>
  <si>
    <t>Abnahme / Zunahme Vorräte und angefangene Arbeiten</t>
  </si>
  <si>
    <t>Wertberichtigungen / Wertaufholungen Darlehen u. Beteiligungen VV</t>
  </si>
  <si>
    <t>364 + 365 / 4490</t>
  </si>
  <si>
    <t>Wertberichtigungen / Marktwertanpassungen auf Finanzanlagen (nicht realisiert)</t>
  </si>
  <si>
    <t>3440 / 4440 + 4441 + 4442</t>
  </si>
  <si>
    <t>Verluste / Gewinne auf Finanzanlagen (realisiert)</t>
  </si>
  <si>
    <t>3410 / 4410</t>
  </si>
  <si>
    <t>Wertberichtigungen / Wertaufholungen Sachanlagen FV (nicht realisiert)</t>
  </si>
  <si>
    <t>3441 / 4443 + 4449</t>
  </si>
  <si>
    <t>Verluste / Gewinne auf Sachanlagen FV (realisiert)</t>
  </si>
  <si>
    <t>3411 / 4411</t>
  </si>
  <si>
    <t>Nicht liquiditätswirksame Erwerbs- und Verkaufsnebenkosten FV</t>
  </si>
  <si>
    <t>7201 + 7241 + 7261 + 7291</t>
  </si>
  <si>
    <t>Zunahme / Abnahme Laufende Verbindlichkeiten</t>
  </si>
  <si>
    <t>Zunahme / Abnahme Passive Rechnungsabgrenzungen</t>
  </si>
  <si>
    <t>Bildung / Auslösung Rückstellungen der Erfolgsrechnung</t>
  </si>
  <si>
    <t>Einlagen / Entnahmen Fonds/Spezialfinanzierungen FK u. EK</t>
  </si>
  <si>
    <t>35 / 45</t>
  </si>
  <si>
    <t>Einlagen / Entnahmen Eigenkapital</t>
  </si>
  <si>
    <t>389 / 489</t>
  </si>
  <si>
    <t>Geldfluss aus betrieblicher Tätigkeit (Cashflow)</t>
  </si>
  <si>
    <t>Investitionsausgaben Verwaltungsvermögen</t>
  </si>
  <si>
    <t>50 + 51+ 52 + 54 + 55 + 56 + 57</t>
  </si>
  <si>
    <t>Investitionseinnahmen Verwaltungsvermögen</t>
  </si>
  <si>
    <t>60 + 61 + 62 + 63 + 64 + 65 + 66 + 67</t>
  </si>
  <si>
    <t>=</t>
  </si>
  <si>
    <t>Saldo der Investitionsrechnung (Nettoinvestitionen)</t>
  </si>
  <si>
    <t>Übertragungen Verwaltungs- ins Finanzvermögen</t>
  </si>
  <si>
    <t>60 + 62 + 65</t>
  </si>
  <si>
    <t>Übertragungen Finanz- ins Verwaltungsvermögen</t>
  </si>
  <si>
    <t>Abnahme / Zunahme Aktive Rechnungsabgrenzungen IR</t>
  </si>
  <si>
    <t>Zunahme / Abnahme Passive Rechnungsabgrenzungen IR</t>
  </si>
  <si>
    <t>Bildung / Auflösung Rückstellungen der Investitionsrechnung</t>
  </si>
  <si>
    <t>Aktivierte Eigenleistungen</t>
  </si>
  <si>
    <t>Zunahme / Abnahme Kurzfristige Finanzverbindlichkeiten</t>
  </si>
  <si>
    <t>Zunahme / Abnahme Langfristige Finanzverbindlichkeiten</t>
  </si>
  <si>
    <t>Abnahme / Zunahme Finanzanlagen FV</t>
  </si>
  <si>
    <t>Marktwertanpassungen / Wertberichtigungen auf Finanzanlagen (nicht realisiert)</t>
  </si>
  <si>
    <t>4440 + 4441 + 4442 / 3440</t>
  </si>
  <si>
    <t>Gewinne / Verluste auf Finanzanlagen (realisiert)</t>
  </si>
  <si>
    <t>4410 / 3410</t>
  </si>
  <si>
    <t>Abnahme / Zunahme Sachanlagen FV</t>
  </si>
  <si>
    <t>Wertaufholungen / Wertberichtigungen Sachanlagen FV (nicht realisiert)</t>
  </si>
  <si>
    <t>4443 + 4449 / 3441</t>
  </si>
  <si>
    <t>Gewinne / Verluste auf Sachanlagen FV (realisiert)</t>
  </si>
  <si>
    <t>4411 / 3411</t>
  </si>
  <si>
    <t>65 + 75</t>
  </si>
  <si>
    <t>Veränderung Flüssige Mittel (= Fonds)</t>
  </si>
  <si>
    <t xml:space="preserve">Geldflussrechnung </t>
  </si>
  <si>
    <t>Stand flüssige Mittel per 1.1.</t>
  </si>
  <si>
    <t>Stand flüssige Mittel per 31.12.</t>
  </si>
  <si>
    <t>Zunahme (+) / Abnahme (-) Flüssige Mittel</t>
  </si>
  <si>
    <t>Indirekte Berechnungsmethode</t>
  </si>
  <si>
    <t>Hinweise zur Dateneingabe:</t>
  </si>
  <si>
    <t xml:space="preserve">     - Salden von Aufwands- und Ausgabenkonten im Soll</t>
  </si>
  <si>
    <t xml:space="preserve">     - Salden von Ertrags- und Einnahmenkonten im Haben</t>
  </si>
  <si>
    <t>- Die Datengrundlagen sind in einer separaten Tabelle zusammenzustellen (Excel-Export aus Buchhaltung)</t>
  </si>
  <si>
    <r>
      <t xml:space="preserve">- Der Export hat auf der </t>
    </r>
    <r>
      <rPr>
        <b/>
        <sz val="8"/>
        <color theme="1"/>
        <rFont val="Arial"/>
        <family val="2"/>
        <scheme val="minor"/>
      </rPr>
      <t>vierstelligen Sachgruppenebene</t>
    </r>
    <r>
      <rPr>
        <sz val="8"/>
        <color theme="1"/>
        <rFont val="Arial"/>
        <family val="2"/>
        <scheme val="minor"/>
      </rPr>
      <t xml:space="preserve"> von Bilanz, Erfolgsrechnung und IR VV und FV zu erfolgen.</t>
    </r>
  </si>
  <si>
    <t>- Kontrolle der korrekten Dateneingabe:</t>
  </si>
  <si>
    <t xml:space="preserve">     - Die Salden der verschiedenen Sachgruppen in der Tabelle rechts müssen Null ergeben.</t>
  </si>
  <si>
    <t>kann die Geldflussrechnung in die Jahresrechnung kopiert werden.</t>
  </si>
  <si>
    <r>
      <t xml:space="preserve">=&gt; Die Geldflussrechnung wird nach der korrekten Dateneingabe </t>
    </r>
    <r>
      <rPr>
        <b/>
        <sz val="8"/>
        <color theme="1"/>
        <rFont val="Arial"/>
        <family val="2"/>
        <scheme val="minor"/>
      </rPr>
      <t>automatisch</t>
    </r>
    <r>
      <rPr>
        <sz val="8"/>
        <color theme="1"/>
        <rFont val="Arial"/>
        <family val="2"/>
        <scheme val="minor"/>
      </rPr>
      <t xml:space="preserve"> erstellt. Aus dem Register "GFR_indirekte Methode"</t>
    </r>
  </si>
  <si>
    <t>Abnahme / Zunahme Kontokorrente mit Dritten (Kontokorrentguthaben)</t>
  </si>
  <si>
    <t>Zunahme / Abnahme Kontokorrente mit Dritten (Kontokorrentschulden)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</si>
  <si>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101 -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1011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</si>
  <si>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104 - 1046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</si>
  <si>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</si>
  <si>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200 -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2001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</si>
  <si>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204 - 2046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</si>
  <si>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205 - 2058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208 - 2088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</si>
  <si>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</si>
  <si>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</si>
  <si>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2058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2088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</si>
  <si>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</si>
  <si>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206 - 2068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</si>
  <si>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102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107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</si>
  <si>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</si>
  <si>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1011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</si>
  <si>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2001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</si>
  <si>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100 </t>
    </r>
  </si>
  <si>
    <t>Jahr</t>
  </si>
  <si>
    <t>Entnahmen aus Fonds</t>
  </si>
  <si>
    <t>6379</t>
  </si>
  <si>
    <t>Betriebliche Tätigkeit (operative Tätigkeit)</t>
  </si>
  <si>
    <t>Investitionstätigkeit ins Verwaltungsvermögen</t>
  </si>
  <si>
    <t>Anlagentätigkeit ins Finanzvermögen</t>
  </si>
  <si>
    <t>Geldfluss aus Anlagentätigkeit ins Finanzvermögen</t>
  </si>
  <si>
    <t>Geldfluss aus Investitions- und Anlagentätigkeit</t>
  </si>
  <si>
    <t>Geldfluss aus Investitionstätigkeit ins Verwaltungsvermögen</t>
  </si>
  <si>
    <t>Veränderung Verwaltungsvermögen</t>
  </si>
  <si>
    <t>Kontrollrechnung</t>
  </si>
  <si>
    <t>Ausgaben IR VV</t>
  </si>
  <si>
    <t>Einnahmen IR VV</t>
  </si>
  <si>
    <t>Buchwert vor Wertberichtigung</t>
  </si>
  <si>
    <t>VV netto Anfang RJ</t>
  </si>
  <si>
    <t>Wertberichtigungen im RJ</t>
  </si>
  <si>
    <t>VV netto Ende RJ</t>
  </si>
  <si>
    <t>Verwaltungsvermögen Ende RJ</t>
  </si>
  <si>
    <t>Verwaltungsvermögen Anfang RJ</t>
  </si>
  <si>
    <t>Abweichung</t>
  </si>
  <si>
    <t>Veränderung Sachanlagen Finanzvermögen</t>
  </si>
  <si>
    <t>Sachanlagen FV Anfang RJ</t>
  </si>
  <si>
    <t>Ausgaben IR FV</t>
  </si>
  <si>
    <t>Einnahmen IR FV</t>
  </si>
  <si>
    <t>Nettoinvestitionen FV</t>
  </si>
  <si>
    <t>Nettoinvestitionen VV</t>
  </si>
  <si>
    <t>Abschluss IR VV</t>
  </si>
  <si>
    <t>Abschreibungen und Wertberichtigungen VV</t>
  </si>
  <si>
    <t>Wertberichtigungen FV</t>
  </si>
  <si>
    <t>Abschluss IR FV</t>
  </si>
  <si>
    <t>Investitionen VV</t>
  </si>
  <si>
    <t>Investitionen FV</t>
  </si>
  <si>
    <t>Sachanlagen FV Ende RJ</t>
  </si>
  <si>
    <t>Veränderung Eigenkapital</t>
  </si>
  <si>
    <t>Bilanzüberschuss/-fehlbetrag Anfang RJ</t>
  </si>
  <si>
    <t>Ergebnis ER</t>
  </si>
  <si>
    <t>Bilanzüberschuss/-fehlbetrag Ende RJ</t>
  </si>
  <si>
    <t>Veränderung Fonds im FK</t>
  </si>
  <si>
    <t>Veränderung Spezialfinanzierungen im FK</t>
  </si>
  <si>
    <t>Spezialfinanzierungen im FK Anfang RJ</t>
  </si>
  <si>
    <t>Veränderung im RJ</t>
  </si>
  <si>
    <t>Spezialfinanzierungen im FK Ende RJ</t>
  </si>
  <si>
    <t>Fonds im FK Anfang RJ</t>
  </si>
  <si>
    <t>Fonds im FK Ende RJ</t>
  </si>
  <si>
    <t>Vergleich Bestand</t>
  </si>
  <si>
    <t>Veränderung Legate/Stiftungen im FK</t>
  </si>
  <si>
    <t>Legate/Stiftungen im FK Anfang RJ</t>
  </si>
  <si>
    <t>Legate/Stiftungen im FK Ende RJ</t>
  </si>
  <si>
    <t>Einlagen in Legate und Stiftungen des FK</t>
  </si>
  <si>
    <t>Entnahmen aus Legaten und Stiftungen des FK</t>
  </si>
  <si>
    <t>Veränderung Spezialfinanzierungen im EK</t>
  </si>
  <si>
    <t>Spezialfinanzierungen im EK Anfang RJ</t>
  </si>
  <si>
    <t>Spezialfinanzierungen im EK Ende RJ</t>
  </si>
  <si>
    <t>Veränderung Fonds und Legate/Stiftungen im EK</t>
  </si>
  <si>
    <t>Fonds und Legate/Stiftungen im EK Anfang RJ</t>
  </si>
  <si>
    <t>Fonds und Legate/Stiftungen im EK Ende RJ</t>
  </si>
  <si>
    <t>Rücklagen der Globalbudgetbereiche Anfang RJ</t>
  </si>
  <si>
    <t>Rücklagen der Globalbudgetbereiche Ende RJ</t>
  </si>
  <si>
    <t>Veränderung Rücklagen der Globalbudgetbereiche</t>
  </si>
  <si>
    <t>Veränderung Vorfinanzierungen</t>
  </si>
  <si>
    <t>Vorfinanzierungen Anfang RJ</t>
  </si>
  <si>
    <t>Vorfinanzierungen Ende RJ</t>
  </si>
  <si>
    <t>Veränderung Reserve</t>
  </si>
  <si>
    <t>Reserve Anfang RJ</t>
  </si>
  <si>
    <t>Einlagen in die Reserve</t>
  </si>
  <si>
    <t>Reserve Ende RJ</t>
  </si>
  <si>
    <t>Veränderung Werterhaltungs- und Erneuerungsreserve</t>
  </si>
  <si>
    <t>Werterhaltungs- und Erneuerungsreserven Anfang RJ</t>
  </si>
  <si>
    <t>Werterhaltungs- und Erneuerungsreserven Ende RJ</t>
  </si>
  <si>
    <t>Einlagen in Werterhaltungs- und Erneuerungsreserven</t>
  </si>
  <si>
    <t>Entnahmen aus Werterhaltungs- und Erneuerungsreserven</t>
  </si>
  <si>
    <t>Kontrollrechnungen</t>
  </si>
  <si>
    <t>Total Abweichungen gemäss Kontrollrechnungen</t>
  </si>
  <si>
    <t>Bestand Ende Rechnungsjahr</t>
  </si>
  <si>
    <t>Bestand Ende Vorjahr</t>
  </si>
  <si>
    <t xml:space="preserve">     - Im Register "Geldflussrechnung" muss in Zelle H157 der Wert "OK" angezeigt werden.</t>
  </si>
  <si>
    <t>- Zu erfassen sind die Bestände bzw. Salden per Ende Rechnungsjahr und per Ende Vorjahr (immer mit "Inhalte einfügen…"; Werte)</t>
  </si>
  <si>
    <t xml:space="preserve">     - Bestände von Aktivkonten im Soll</t>
  </si>
  <si>
    <t xml:space="preserve">     - Bestände von Passivkonten im Haben</t>
  </si>
  <si>
    <t xml:space="preserve">     - Das Abschlusskonto der Erfolgsrechnung und die Abschlusskonten der Investitionsrechnungen VV und IR sind ebenfalls einzugeben.</t>
  </si>
  <si>
    <r>
      <t xml:space="preserve">- In den Spalten Bestand Ende RJ bzw. Ende Vorjahr (Soll und Haben) sind die </t>
    </r>
    <r>
      <rPr>
        <b/>
        <sz val="8"/>
        <color theme="1"/>
        <rFont val="Arial"/>
        <family val="2"/>
        <scheme val="minor"/>
      </rPr>
      <t>Bestände bzw. Salden</t>
    </r>
    <r>
      <rPr>
        <sz val="8"/>
        <color theme="1"/>
        <rFont val="Arial"/>
        <family val="2"/>
        <scheme val="minor"/>
      </rPr>
      <t xml:space="preserve"> einzugeben: </t>
    </r>
  </si>
  <si>
    <t>Abschluss allgemeiner Haushalt</t>
  </si>
  <si>
    <t>Übriges Eigenkapital</t>
  </si>
  <si>
    <t>Betriebs-, Verbrauchsmaterial und Handelswaren</t>
  </si>
  <si>
    <t>Wertberichtigungen Sachanlagen FV</t>
  </si>
  <si>
    <t>Durchlaufende Beiträge an den Bund</t>
  </si>
  <si>
    <t>Durchlaufende Beiträge an Kantone und Konkordate</t>
  </si>
  <si>
    <t>Durchlaufende Beiträge an Gemeinden und Gemeindezweckverbände</t>
  </si>
  <si>
    <t>Durchlaufende Beiträge an öffentliche Sozialversicherungen</t>
  </si>
  <si>
    <t>Durchlaufende Beiträge an öffentliche Unternehmungen</t>
  </si>
  <si>
    <t>Durchlaufende Beiträge an private Unternehmungen</t>
  </si>
  <si>
    <t>Durchlaufende Beiträge an private Haushalte</t>
  </si>
  <si>
    <t>Durchlaufende Beiträge ins Ausland</t>
  </si>
  <si>
    <t>Durchlaufende Beiträge an private Organisationen ohne Erwerbszweck</t>
  </si>
  <si>
    <t>Gewinne aus Verkäufen von Sachanlagen FV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</si>
</sst>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_ ;[Red]\-#,##0\ "/>
    <numFmt numFmtId="165" formatCode="#,##0.00_ ;[Red]\-#,##0.00\ "/>
    <numFmt numFmtId="166" formatCode="0_ ;[Red]\-0\ "/>
  </numFmts>
  <fonts count="26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1"/>
      <name val="Arial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Wingdings 3"/>
      <family val="1"/>
      <charset val="2"/>
    </font>
  </fonts>
  <fills count="2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6" fillId="0" borderId="0"/>
    <xf numFmtId="0" fontId="1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4" fillId="3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0" fontId="14" fillId="4" borderId="6" applyNumberFormat="0" applyProtection="0">
      <alignment horizontal="left" vertical="top" indent="1"/>
    </xf>
    <xf numFmtId="4" fontId="14" fillId="5" borderId="0" applyNumberFormat="0" applyProtection="0">
      <alignment horizontal="left" vertical="center" indent="1"/>
    </xf>
    <xf numFmtId="4" fontId="16" fillId="6" borderId="6" applyNumberFormat="0" applyProtection="0">
      <alignment horizontal="right" vertical="center"/>
    </xf>
    <xf numFmtId="4" fontId="16" fillId="7" borderId="6" applyNumberFormat="0" applyProtection="0">
      <alignment horizontal="right" vertical="center"/>
    </xf>
    <xf numFmtId="4" fontId="16" fillId="8" borderId="6" applyNumberFormat="0" applyProtection="0">
      <alignment horizontal="right" vertical="center"/>
    </xf>
    <xf numFmtId="4" fontId="16" fillId="9" borderId="6" applyNumberFormat="0" applyProtection="0">
      <alignment horizontal="right" vertical="center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4" fillId="15" borderId="7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4" fontId="16" fillId="18" borderId="6" applyNumberFormat="0" applyProtection="0">
      <alignment horizontal="right" vertical="center"/>
    </xf>
    <xf numFmtId="4" fontId="16" fillId="16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0" fontId="10" fillId="17" borderId="6" applyNumberFormat="0" applyProtection="0">
      <alignment horizontal="left" vertical="center" indent="1"/>
    </xf>
    <xf numFmtId="0" fontId="10" fillId="17" borderId="6" applyNumberFormat="0" applyProtection="0">
      <alignment horizontal="left" vertical="top" indent="1"/>
    </xf>
    <xf numFmtId="0" fontId="10" fillId="5" borderId="6" applyNumberFormat="0" applyProtection="0">
      <alignment horizontal="left" vertical="center" indent="1"/>
    </xf>
    <xf numFmtId="0" fontId="10" fillId="5" borderId="6" applyNumberFormat="0" applyProtection="0">
      <alignment horizontal="left" vertical="top" indent="1"/>
    </xf>
    <xf numFmtId="0" fontId="10" fillId="19" borderId="6" applyNumberFormat="0" applyProtection="0">
      <alignment horizontal="left" vertical="center" indent="1"/>
    </xf>
    <xf numFmtId="0" fontId="10" fillId="19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4" fontId="16" fillId="21" borderId="6" applyNumberFormat="0" applyProtection="0">
      <alignment vertical="center"/>
    </xf>
    <xf numFmtId="4" fontId="18" fillId="21" borderId="6" applyNumberFormat="0" applyProtection="0">
      <alignment vertical="center"/>
    </xf>
    <xf numFmtId="4" fontId="16" fillId="21" borderId="6" applyNumberFormat="0" applyProtection="0">
      <alignment horizontal="left" vertical="center" indent="1"/>
    </xf>
    <xf numFmtId="0" fontId="16" fillId="21" borderId="6" applyNumberFormat="0" applyProtection="0">
      <alignment horizontal="left" vertical="top" indent="1"/>
    </xf>
    <xf numFmtId="4" fontId="16" fillId="16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6" fillId="18" borderId="6" applyNumberFormat="0" applyProtection="0">
      <alignment horizontal="left" vertical="center" indent="1"/>
    </xf>
    <xf numFmtId="0" fontId="16" fillId="5" borderId="6" applyNumberFormat="0" applyProtection="0">
      <alignment horizontal="left" vertical="top" indent="1"/>
    </xf>
    <xf numFmtId="4" fontId="19" fillId="22" borderId="0" applyNumberFormat="0" applyProtection="0">
      <alignment horizontal="left" vertical="center" indent="1"/>
    </xf>
    <xf numFmtId="4" fontId="20" fillId="16" borderId="6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3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Fill="1"/>
    <xf numFmtId="0" fontId="3" fillId="0" borderId="0" xfId="0" applyFont="1" applyFill="1"/>
    <xf numFmtId="0" fontId="2" fillId="0" borderId="0" xfId="0" applyNumberFormat="1" applyFont="1" applyFill="1"/>
    <xf numFmtId="0" fontId="4" fillId="0" borderId="0" xfId="0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165" fontId="2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10" fillId="0" borderId="0" xfId="1" applyFont="1" applyFill="1"/>
    <xf numFmtId="0" fontId="9" fillId="0" borderId="0" xfId="1" applyFont="1" applyAlignment="1">
      <alignment horizontal="left"/>
    </xf>
    <xf numFmtId="49" fontId="10" fillId="0" borderId="0" xfId="1" applyNumberFormat="1" applyFont="1" applyFill="1"/>
    <xf numFmtId="0" fontId="12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4" fontId="10" fillId="0" borderId="0" xfId="1" applyNumberFormat="1" applyFont="1" applyFill="1" applyAlignment="1">
      <alignment horizontal="right"/>
    </xf>
    <xf numFmtId="0" fontId="9" fillId="0" borderId="0" xfId="2" applyFont="1" applyFill="1"/>
    <xf numFmtId="0" fontId="9" fillId="0" borderId="0" xfId="1" applyFont="1" applyFill="1"/>
    <xf numFmtId="0" fontId="10" fillId="0" borderId="0" xfId="2" applyFont="1" applyFill="1"/>
    <xf numFmtId="0" fontId="10" fillId="0" borderId="0" xfId="2" applyFont="1"/>
    <xf numFmtId="0" fontId="12" fillId="0" borderId="0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4" fontId="9" fillId="0" borderId="4" xfId="2" applyNumberFormat="1" applyFont="1" applyBorder="1" applyAlignment="1">
      <alignment horizontal="right" vertical="center"/>
    </xf>
    <xf numFmtId="0" fontId="9" fillId="0" borderId="0" xfId="2" applyFont="1" applyBorder="1"/>
    <xf numFmtId="0" fontId="12" fillId="0" borderId="0" xfId="1" quotePrefix="1" applyFont="1" applyFill="1" applyAlignment="1">
      <alignment horizontal="left"/>
    </xf>
    <xf numFmtId="4" fontId="9" fillId="0" borderId="0" xfId="1" applyNumberFormat="1" applyFont="1" applyFill="1" applyAlignment="1">
      <alignment horizontal="right"/>
    </xf>
    <xf numFmtId="0" fontId="12" fillId="0" borderId="0" xfId="2" applyFont="1" applyFill="1" applyAlignment="1">
      <alignment horizontal="left"/>
    </xf>
    <xf numFmtId="4" fontId="10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right"/>
    </xf>
    <xf numFmtId="0" fontId="10" fillId="0" borderId="0" xfId="1" applyFont="1"/>
    <xf numFmtId="0" fontId="9" fillId="0" borderId="0" xfId="1" applyFont="1"/>
    <xf numFmtId="0" fontId="12" fillId="0" borderId="0" xfId="1" applyFont="1"/>
    <xf numFmtId="0" fontId="21" fillId="0" borderId="0" xfId="1" applyFont="1"/>
    <xf numFmtId="0" fontId="21" fillId="0" borderId="4" xfId="2" applyFont="1" applyFill="1" applyBorder="1" applyAlignment="1">
      <alignment horizontal="left" vertical="center"/>
    </xf>
    <xf numFmtId="4" fontId="21" fillId="0" borderId="4" xfId="2" applyNumberFormat="1" applyFont="1" applyBorder="1" applyAlignment="1">
      <alignment horizontal="right" vertical="center"/>
    </xf>
    <xf numFmtId="4" fontId="10" fillId="23" borderId="0" xfId="1" applyNumberFormat="1" applyFont="1" applyFill="1" applyAlignment="1">
      <alignment horizontal="right"/>
    </xf>
    <xf numFmtId="4" fontId="9" fillId="23" borderId="4" xfId="2" applyNumberFormat="1" applyFont="1" applyFill="1" applyBorder="1" applyAlignment="1">
      <alignment horizontal="right" vertical="center"/>
    </xf>
    <xf numFmtId="4" fontId="9" fillId="23" borderId="0" xfId="1" applyNumberFormat="1" applyFont="1" applyFill="1" applyAlignment="1">
      <alignment horizontal="right"/>
    </xf>
    <xf numFmtId="4" fontId="10" fillId="23" borderId="0" xfId="2" applyNumberFormat="1" applyFont="1" applyFill="1" applyAlignment="1">
      <alignment horizontal="right"/>
    </xf>
    <xf numFmtId="4" fontId="9" fillId="23" borderId="0" xfId="2" applyNumberFormat="1" applyFont="1" applyFill="1" applyAlignment="1">
      <alignment horizontal="right"/>
    </xf>
    <xf numFmtId="4" fontId="12" fillId="23" borderId="0" xfId="1" applyNumberFormat="1" applyFont="1" applyFill="1" applyAlignment="1">
      <alignment horizontal="right"/>
    </xf>
    <xf numFmtId="4" fontId="21" fillId="23" borderId="4" xfId="2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left"/>
    </xf>
    <xf numFmtId="0" fontId="23" fillId="0" borderId="0" xfId="1" applyFont="1" applyFill="1" applyAlignment="1">
      <alignment horizontal="left"/>
    </xf>
    <xf numFmtId="0" fontId="22" fillId="0" borderId="0" xfId="2" applyFont="1" applyFill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24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2" applyFont="1" applyFill="1"/>
    <xf numFmtId="0" fontId="23" fillId="0" borderId="4" xfId="2" applyFont="1" applyFill="1" applyBorder="1"/>
    <xf numFmtId="0" fontId="23" fillId="0" borderId="0" xfId="1" applyFont="1" applyFill="1" applyBorder="1" applyAlignment="1">
      <alignment horizontal="left"/>
    </xf>
    <xf numFmtId="0" fontId="23" fillId="0" borderId="4" xfId="2" applyFont="1" applyFill="1" applyBorder="1" applyAlignment="1">
      <alignment vertical="center"/>
    </xf>
    <xf numFmtId="0" fontId="23" fillId="0" borderId="0" xfId="1" applyFont="1"/>
    <xf numFmtId="0" fontId="22" fillId="0" borderId="0" xfId="1" applyFont="1"/>
    <xf numFmtId="0" fontId="22" fillId="0" borderId="4" xfId="2" applyFont="1" applyFill="1" applyBorder="1"/>
    <xf numFmtId="165" fontId="2" fillId="0" borderId="0" xfId="0" applyNumberFormat="1" applyFont="1" applyAlignment="1"/>
    <xf numFmtId="165" fontId="3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2" fillId="23" borderId="0" xfId="0" applyNumberFormat="1" applyFont="1" applyFill="1" applyAlignment="1" applyProtection="1">
      <protection locked="0"/>
    </xf>
    <xf numFmtId="165" fontId="2" fillId="2" borderId="1" xfId="0" applyNumberFormat="1" applyFont="1" applyFill="1" applyBorder="1" applyAlignment="1" applyProtection="1">
      <protection locked="0"/>
    </xf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24" borderId="0" xfId="0" applyNumberFormat="1" applyFont="1" applyFill="1"/>
    <xf numFmtId="165" fontId="5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24" borderId="0" xfId="0" applyNumberFormat="1" applyFont="1" applyFill="1"/>
    <xf numFmtId="165" fontId="2" fillId="24" borderId="0" xfId="0" applyNumberFormat="1" applyFont="1" applyFill="1"/>
    <xf numFmtId="165" fontId="2" fillId="0" borderId="0" xfId="0" applyNumberFormat="1" applyFont="1" applyBorder="1"/>
    <xf numFmtId="0" fontId="3" fillId="25" borderId="0" xfId="0" applyFont="1" applyFill="1"/>
    <xf numFmtId="165" fontId="2" fillId="25" borderId="0" xfId="0" applyNumberFormat="1" applyFont="1" applyFill="1"/>
    <xf numFmtId="0" fontId="2" fillId="0" borderId="0" xfId="0" applyFont="1" applyBorder="1"/>
    <xf numFmtId="165" fontId="3" fillId="25" borderId="0" xfId="0" applyNumberFormat="1" applyFont="1" applyFill="1"/>
    <xf numFmtId="0" fontId="3" fillId="0" borderId="1" xfId="0" applyFont="1" applyBorder="1" applyAlignment="1">
      <alignment horizontal="right"/>
    </xf>
    <xf numFmtId="165" fontId="2" fillId="26" borderId="0" xfId="0" applyNumberFormat="1" applyFont="1" applyFill="1" applyBorder="1"/>
    <xf numFmtId="0" fontId="2" fillId="0" borderId="8" xfId="0" applyFont="1" applyBorder="1"/>
    <xf numFmtId="165" fontId="2" fillId="0" borderId="9" xfId="0" applyNumberFormat="1" applyFont="1" applyBorder="1"/>
    <xf numFmtId="0" fontId="2" fillId="0" borderId="10" xfId="0" applyFont="1" applyBorder="1"/>
    <xf numFmtId="0" fontId="3" fillId="0" borderId="11" xfId="0" applyFont="1" applyBorder="1"/>
    <xf numFmtId="0" fontId="2" fillId="0" borderId="12" xfId="0" applyFont="1" applyBorder="1"/>
    <xf numFmtId="0" fontId="2" fillId="0" borderId="11" xfId="0" applyFont="1" applyBorder="1"/>
    <xf numFmtId="0" fontId="3" fillId="0" borderId="12" xfId="0" applyFont="1" applyBorder="1"/>
    <xf numFmtId="0" fontId="2" fillId="0" borderId="13" xfId="0" applyFont="1" applyBorder="1"/>
    <xf numFmtId="165" fontId="2" fillId="0" borderId="5" xfId="0" applyNumberFormat="1" applyFont="1" applyBorder="1"/>
    <xf numFmtId="165" fontId="3" fillId="25" borderId="5" xfId="0" applyNumberFormat="1" applyFont="1" applyFill="1" applyBorder="1"/>
    <xf numFmtId="0" fontId="3" fillId="25" borderId="14" xfId="0" applyFont="1" applyFill="1" applyBorder="1"/>
    <xf numFmtId="0" fontId="2" fillId="26" borderId="11" xfId="0" applyFont="1" applyFill="1" applyBorder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3" borderId="0" xfId="0" applyFont="1" applyFill="1" applyAlignment="1" applyProtection="1">
      <protection locked="0"/>
    </xf>
    <xf numFmtId="165" fontId="3" fillId="0" borderId="1" xfId="0" applyNumberFormat="1" applyFont="1" applyBorder="1" applyAlignment="1">
      <alignment horizontal="center"/>
    </xf>
    <xf numFmtId="0" fontId="3" fillId="23" borderId="0" xfId="0" applyFont="1" applyFill="1" applyAlignment="1" applyProtection="1">
      <alignment wrapText="1"/>
      <protection locked="0"/>
    </xf>
    <xf numFmtId="0" fontId="2" fillId="23" borderId="0" xfId="0" quotePrefix="1" applyFont="1" applyFill="1" applyAlignment="1" applyProtection="1">
      <protection locked="0"/>
    </xf>
    <xf numFmtId="165" fontId="3" fillId="0" borderId="15" xfId="0" applyNumberFormat="1" applyFont="1" applyBorder="1" applyAlignment="1"/>
    <xf numFmtId="165" fontId="3" fillId="0" borderId="16" xfId="0" applyNumberFormat="1" applyFont="1" applyBorder="1" applyAlignment="1"/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5" fontId="2" fillId="0" borderId="0" xfId="0" applyNumberFormat="1" applyFont="1" applyFill="1"/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165" fontId="2" fillId="0" borderId="0" xfId="0" applyNumberFormat="1" applyFont="1" applyFill="1" applyAlignment="1" applyProtection="1">
      <protection locked="0"/>
    </xf>
    <xf numFmtId="165" fontId="2" fillId="0" borderId="1" xfId="0" applyNumberFormat="1" applyFont="1" applyFill="1" applyBorder="1" applyProtection="1">
      <protection locked="0"/>
    </xf>
    <xf numFmtId="166" fontId="2" fillId="0" borderId="1" xfId="0" applyNumberFormat="1" applyFont="1" applyBorder="1"/>
    <xf numFmtId="0" fontId="3" fillId="23" borderId="0" xfId="0" applyFont="1" applyFill="1" applyAlignment="1" applyProtection="1">
      <protection locked="0"/>
    </xf>
    <xf numFmtId="0" fontId="23" fillId="0" borderId="3" xfId="1" applyFont="1" applyFill="1" applyBorder="1" applyAlignment="1">
      <alignment horizontal="left"/>
    </xf>
    <xf numFmtId="4" fontId="10" fillId="0" borderId="3" xfId="1" applyNumberFormat="1" applyFont="1" applyFill="1" applyBorder="1" applyAlignment="1">
      <alignment horizontal="right"/>
    </xf>
    <xf numFmtId="49" fontId="11" fillId="0" borderId="2" xfId="1" applyNumberFormat="1" applyFont="1" applyFill="1" applyBorder="1" applyAlignment="1">
      <alignment horizontal="left" vertical="center"/>
    </xf>
    <xf numFmtId="49" fontId="11" fillId="0" borderId="3" xfId="1" applyNumberFormat="1" applyFont="1" applyFill="1" applyBorder="1" applyAlignment="1">
      <alignment horizontal="left" vertical="center"/>
    </xf>
    <xf numFmtId="49" fontId="24" fillId="0" borderId="2" xfId="1" applyNumberFormat="1" applyFont="1" applyFill="1" applyBorder="1" applyAlignment="1">
      <alignment horizontal="left" vertical="center"/>
    </xf>
    <xf numFmtId="49" fontId="24" fillId="0" borderId="3" xfId="1" applyNumberFormat="1" applyFont="1" applyFill="1" applyBorder="1" applyAlignment="1">
      <alignment horizontal="left" vertical="center"/>
    </xf>
    <xf numFmtId="49" fontId="9" fillId="23" borderId="2" xfId="1" applyNumberFormat="1" applyFont="1" applyFill="1" applyBorder="1" applyAlignment="1">
      <alignment horizontal="right" vertical="center"/>
    </xf>
    <xf numFmtId="49" fontId="9" fillId="23" borderId="3" xfId="1" applyNumberFormat="1" applyFont="1" applyFill="1" applyBorder="1" applyAlignment="1">
      <alignment horizontal="righ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</cellXfs>
  <cellStyles count="49">
    <cellStyle name="Dezimal 2" xfId="3"/>
    <cellStyle name="Dezimal 3" xfId="4"/>
    <cellStyle name="Dezimal 3 2" xfId="5"/>
    <cellStyle name="Proz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andard" xfId="0" builtinId="0"/>
    <cellStyle name="Standard 2" xfId="2"/>
    <cellStyle name="Standard 2 2" xfId="45"/>
    <cellStyle name="Standard 3" xfId="46"/>
    <cellStyle name="Standard 3 2" xfId="47"/>
    <cellStyle name="Standard 4" xfId="48"/>
    <cellStyle name="Standard 5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99FF99"/>
      <color rgb="FFEEEC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DJI">
  <a:themeElements>
    <a:clrScheme name="DJI">
      <a:dk1>
        <a:srgbClr val="000000"/>
      </a:dk1>
      <a:lt1>
        <a:srgbClr val="FFFFFF"/>
      </a:lt1>
      <a:dk2>
        <a:srgbClr val="333333"/>
      </a:dk2>
      <a:lt2>
        <a:srgbClr val="EAEAEA"/>
      </a:lt2>
      <a:accent1>
        <a:srgbClr val="006AD4"/>
      </a:accent1>
      <a:accent2>
        <a:srgbClr val="00ADEE"/>
      </a:accent2>
      <a:accent3>
        <a:srgbClr val="004B96"/>
      </a:accent3>
      <a:accent4>
        <a:srgbClr val="9DCEFF"/>
      </a:accent4>
      <a:accent5>
        <a:srgbClr val="92001C"/>
      </a:accent5>
      <a:accent6>
        <a:srgbClr val="E2AC00"/>
      </a:accent6>
      <a:hlink>
        <a:srgbClr val="006AD4"/>
      </a:hlink>
      <a:folHlink>
        <a:srgbClr val="006AD4"/>
      </a:folHlink>
    </a:clrScheme>
    <a:fontScheme name="DJ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EECE1"/>
    <pageSetUpPr fitToPage="1"/>
  </sheetPr>
  <dimension ref="A1:E66"/>
  <sheetViews>
    <sheetView tabSelected="1" zoomScaleNormal="100" workbookViewId="0">
      <selection activeCell="B11" sqref="B11"/>
    </sheetView>
  </sheetViews>
  <sheetFormatPr baseColWidth="10" defaultRowHeight="12.75" outlineLevelRow="1" outlineLevelCol="1"/>
  <cols>
    <col min="1" max="1" width="5.625" style="59" customWidth="1"/>
    <col min="2" max="2" width="72.625" style="59" customWidth="1"/>
    <col min="3" max="3" width="29.625" style="82" customWidth="1" outlineLevel="1"/>
    <col min="4" max="5" width="16.625" style="60" customWidth="1"/>
    <col min="6" max="6" width="3.25" style="59" customWidth="1"/>
    <col min="7" max="16384" width="11" style="59"/>
  </cols>
  <sheetData>
    <row r="1" spans="1:5" s="40" customFormat="1" ht="22.5">
      <c r="A1" s="37" t="s">
        <v>939</v>
      </c>
      <c r="B1" s="38"/>
      <c r="C1" s="76"/>
      <c r="D1" s="39"/>
      <c r="E1" s="39"/>
    </row>
    <row r="2" spans="1:5" s="40" customFormat="1">
      <c r="A2" s="41"/>
      <c r="B2" s="41"/>
      <c r="C2" s="77"/>
      <c r="D2" s="39"/>
      <c r="E2" s="39"/>
    </row>
    <row r="3" spans="1:5" s="40" customFormat="1">
      <c r="A3" s="41"/>
      <c r="B3" s="41"/>
      <c r="C3" s="77"/>
      <c r="D3" s="39"/>
      <c r="E3" s="39"/>
    </row>
    <row r="4" spans="1:5" s="42" customFormat="1" ht="12.75" customHeight="1">
      <c r="A4" s="136" t="s">
        <v>883</v>
      </c>
      <c r="B4" s="136"/>
      <c r="C4" s="138" t="s">
        <v>884</v>
      </c>
      <c r="D4" s="142"/>
      <c r="E4" s="140" t="s">
        <v>971</v>
      </c>
    </row>
    <row r="5" spans="1:5" s="42" customFormat="1" ht="12.75" customHeight="1">
      <c r="A5" s="137"/>
      <c r="B5" s="137"/>
      <c r="C5" s="139"/>
      <c r="D5" s="143"/>
      <c r="E5" s="141"/>
    </row>
    <row r="6" spans="1:5" s="40" customFormat="1" ht="6.75" customHeight="1">
      <c r="A6" s="43"/>
      <c r="B6" s="44"/>
      <c r="C6" s="73"/>
      <c r="D6" s="45"/>
      <c r="E6" s="65"/>
    </row>
    <row r="7" spans="1:5" s="47" customFormat="1">
      <c r="A7" s="40"/>
      <c r="B7" s="46" t="s">
        <v>974</v>
      </c>
      <c r="C7" s="73"/>
      <c r="D7" s="45"/>
      <c r="E7" s="65"/>
    </row>
    <row r="8" spans="1:5" s="40" customFormat="1">
      <c r="B8" s="48" t="s">
        <v>885</v>
      </c>
      <c r="C8" s="78" t="s">
        <v>886</v>
      </c>
      <c r="D8" s="45"/>
      <c r="E8" s="65">
        <f>SUM(Geldflussrechnung!H6:H7)</f>
        <v>0</v>
      </c>
    </row>
    <row r="9" spans="1:5" s="47" customFormat="1">
      <c r="A9" s="40" t="s">
        <v>824</v>
      </c>
      <c r="B9" s="48" t="s">
        <v>92</v>
      </c>
      <c r="C9" s="73" t="s">
        <v>887</v>
      </c>
      <c r="D9" s="45"/>
      <c r="E9" s="65">
        <f>SUM(Geldflussrechnung!H8:H10)+SUM(Geldflussrechnung!H18)</f>
        <v>0</v>
      </c>
    </row>
    <row r="10" spans="1:5" s="40" customFormat="1" hidden="1" outlineLevel="1">
      <c r="A10" s="40" t="s">
        <v>826</v>
      </c>
      <c r="B10" s="48" t="s">
        <v>326</v>
      </c>
      <c r="C10" s="73">
        <v>466</v>
      </c>
      <c r="D10" s="45"/>
      <c r="E10" s="65">
        <f>SUM(Geldflussrechnung!H31)</f>
        <v>0</v>
      </c>
    </row>
    <row r="11" spans="1:5" s="40" customFormat="1" collapsed="1">
      <c r="A11" s="40" t="s">
        <v>888</v>
      </c>
      <c r="B11" s="48" t="s">
        <v>889</v>
      </c>
      <c r="C11" s="73" t="s">
        <v>955</v>
      </c>
      <c r="D11" s="45"/>
      <c r="E11" s="65">
        <f>SUM(Geldflussrechnung!H38:H44)</f>
        <v>0</v>
      </c>
    </row>
    <row r="12" spans="1:5" s="40" customFormat="1">
      <c r="A12" s="40" t="s">
        <v>888</v>
      </c>
      <c r="B12" s="48" t="s">
        <v>890</v>
      </c>
      <c r="C12" s="73" t="s">
        <v>956</v>
      </c>
      <c r="D12" s="45"/>
      <c r="E12" s="65">
        <f>SUM(Geldflussrechnung!H45:H51)</f>
        <v>0</v>
      </c>
    </row>
    <row r="13" spans="1:5" s="40" customFormat="1">
      <c r="A13" s="40" t="s">
        <v>888</v>
      </c>
      <c r="B13" s="48" t="s">
        <v>891</v>
      </c>
      <c r="C13" s="73" t="s">
        <v>957</v>
      </c>
      <c r="D13" s="45"/>
      <c r="E13" s="65">
        <f>SUM(Geldflussrechnung!H52)</f>
        <v>0</v>
      </c>
    </row>
    <row r="14" spans="1:5" s="40" customFormat="1">
      <c r="A14" s="40" t="s">
        <v>888</v>
      </c>
      <c r="B14" s="48" t="s">
        <v>892</v>
      </c>
      <c r="C14" s="73" t="s">
        <v>893</v>
      </c>
      <c r="D14" s="45"/>
      <c r="E14" s="65">
        <f>SUM(Geldflussrechnung!H16:H17)+SUM(Geldflussrechnung!H29)</f>
        <v>0</v>
      </c>
    </row>
    <row r="15" spans="1:5" s="47" customFormat="1">
      <c r="A15" s="40" t="s">
        <v>888</v>
      </c>
      <c r="B15" s="48" t="s">
        <v>894</v>
      </c>
      <c r="C15" s="73" t="s">
        <v>895</v>
      </c>
      <c r="D15" s="45"/>
      <c r="E15" s="65">
        <f>SUM(Geldflussrechnung!H13)+SUM(Geldflussrechnung!H24:H26)</f>
        <v>0</v>
      </c>
    </row>
    <row r="16" spans="1:5" s="47" customFormat="1">
      <c r="A16" s="40" t="s">
        <v>888</v>
      </c>
      <c r="B16" s="48" t="s">
        <v>896</v>
      </c>
      <c r="C16" s="73" t="s">
        <v>897</v>
      </c>
      <c r="D16" s="45"/>
      <c r="E16" s="65">
        <f>SUM(Geldflussrechnung!H11)+SUM(Geldflussrechnung!H22)</f>
        <v>0</v>
      </c>
    </row>
    <row r="17" spans="1:5" s="40" customFormat="1">
      <c r="A17" s="40" t="s">
        <v>888</v>
      </c>
      <c r="B17" s="48" t="s">
        <v>898</v>
      </c>
      <c r="C17" s="73" t="s">
        <v>899</v>
      </c>
      <c r="D17" s="45"/>
      <c r="E17" s="65">
        <f>SUM(Geldflussrechnung!H14)+SUM(Geldflussrechnung!H27:H28)</f>
        <v>0</v>
      </c>
    </row>
    <row r="18" spans="1:5" s="40" customFormat="1">
      <c r="A18" s="40" t="s">
        <v>888</v>
      </c>
      <c r="B18" s="48" t="s">
        <v>900</v>
      </c>
      <c r="C18" s="73" t="s">
        <v>901</v>
      </c>
      <c r="D18" s="45"/>
      <c r="E18" s="65">
        <f>SUM(Geldflussrechnung!H12)+SUM(Geldflussrechnung!H23)</f>
        <v>0</v>
      </c>
    </row>
    <row r="19" spans="1:5" s="40" customFormat="1">
      <c r="A19" s="40" t="s">
        <v>826</v>
      </c>
      <c r="B19" s="48" t="s">
        <v>902</v>
      </c>
      <c r="C19" s="73" t="s">
        <v>903</v>
      </c>
      <c r="D19" s="45"/>
      <c r="E19" s="65">
        <f>SUM(Geldflussrechnung!H34:H37)</f>
        <v>0</v>
      </c>
    </row>
    <row r="20" spans="1:5" s="40" customFormat="1">
      <c r="A20" s="40" t="s">
        <v>888</v>
      </c>
      <c r="B20" s="48" t="s">
        <v>904</v>
      </c>
      <c r="C20" s="73" t="s">
        <v>958</v>
      </c>
      <c r="D20" s="45"/>
      <c r="E20" s="65">
        <f>SUM(Geldflussrechnung!H53:H59)</f>
        <v>0</v>
      </c>
    </row>
    <row r="21" spans="1:5" s="40" customFormat="1">
      <c r="A21" s="40" t="s">
        <v>888</v>
      </c>
      <c r="B21" s="48" t="s">
        <v>905</v>
      </c>
      <c r="C21" s="73" t="s">
        <v>959</v>
      </c>
      <c r="D21" s="45"/>
      <c r="E21" s="65">
        <f>SUM(Geldflussrechnung!H60:H66)</f>
        <v>0</v>
      </c>
    </row>
    <row r="22" spans="1:5" s="40" customFormat="1">
      <c r="A22" s="40" t="s">
        <v>888</v>
      </c>
      <c r="B22" s="48" t="s">
        <v>906</v>
      </c>
      <c r="C22" s="73" t="s">
        <v>960</v>
      </c>
      <c r="D22" s="45"/>
      <c r="E22" s="65">
        <f>SUM(Geldflussrechnung!H67:H75)+SUM(Geldflussrechnung!H76:H83)</f>
        <v>0</v>
      </c>
    </row>
    <row r="23" spans="1:5" s="40" customFormat="1">
      <c r="A23" s="40" t="s">
        <v>888</v>
      </c>
      <c r="B23" s="48" t="s">
        <v>907</v>
      </c>
      <c r="C23" s="73" t="s">
        <v>908</v>
      </c>
      <c r="D23" s="45"/>
      <c r="E23" s="65">
        <f>SUM(Geldflussrechnung!H15)+SUM(Geldflussrechnung!H30)</f>
        <v>0</v>
      </c>
    </row>
    <row r="24" spans="1:5" s="40" customFormat="1">
      <c r="A24" s="40" t="s">
        <v>888</v>
      </c>
      <c r="B24" s="48" t="s">
        <v>909</v>
      </c>
      <c r="C24" s="73" t="s">
        <v>910</v>
      </c>
      <c r="D24" s="45"/>
      <c r="E24" s="65">
        <f>SUM(Geldflussrechnung!H19)+SUM(Geldflussrechnung!H32)</f>
        <v>0</v>
      </c>
    </row>
    <row r="25" spans="1:5" s="40" customFormat="1">
      <c r="A25" s="40" t="s">
        <v>826</v>
      </c>
      <c r="B25" s="48" t="s">
        <v>242</v>
      </c>
      <c r="C25" s="73">
        <v>431</v>
      </c>
      <c r="D25" s="45"/>
      <c r="E25" s="65">
        <f>SUM(Geldflussrechnung!H21)</f>
        <v>0</v>
      </c>
    </row>
    <row r="26" spans="1:5" s="53" customFormat="1">
      <c r="A26" s="50"/>
      <c r="B26" s="51" t="s">
        <v>911</v>
      </c>
      <c r="C26" s="79"/>
      <c r="D26" s="52"/>
      <c r="E26" s="66">
        <f>SUM(E8:E25)</f>
        <v>0</v>
      </c>
    </row>
    <row r="27" spans="1:5" s="40" customFormat="1" ht="6.75" customHeight="1">
      <c r="A27" s="43"/>
      <c r="B27" s="44"/>
      <c r="C27" s="73"/>
      <c r="D27" s="45"/>
      <c r="E27" s="65"/>
    </row>
    <row r="28" spans="1:5" s="40" customFormat="1">
      <c r="A28" s="43"/>
      <c r="B28" s="46" t="s">
        <v>975</v>
      </c>
      <c r="C28" s="73"/>
      <c r="D28" s="45"/>
      <c r="E28" s="65"/>
    </row>
    <row r="29" spans="1:5" s="40" customFormat="1">
      <c r="A29" s="43" t="s">
        <v>826</v>
      </c>
      <c r="B29" s="44" t="s">
        <v>912</v>
      </c>
      <c r="C29" s="73" t="s">
        <v>913</v>
      </c>
      <c r="D29" s="45">
        <f>SUM(Geldflussrechnung!H88:H94)</f>
        <v>0</v>
      </c>
      <c r="E29" s="65"/>
    </row>
    <row r="30" spans="1:5" s="40" customFormat="1">
      <c r="A30" s="43" t="s">
        <v>824</v>
      </c>
      <c r="B30" s="44" t="s">
        <v>914</v>
      </c>
      <c r="C30" s="134" t="s">
        <v>915</v>
      </c>
      <c r="D30" s="135">
        <f>SUM(Geldflussrechnung!G95:G102)</f>
        <v>0</v>
      </c>
      <c r="E30" s="65"/>
    </row>
    <row r="31" spans="1:5" s="40" customFormat="1">
      <c r="A31" s="43" t="s">
        <v>916</v>
      </c>
      <c r="B31" s="44" t="s">
        <v>917</v>
      </c>
      <c r="C31" s="80"/>
      <c r="D31" s="45"/>
      <c r="E31" s="65">
        <f>D29+D30</f>
        <v>0</v>
      </c>
    </row>
    <row r="32" spans="1:5" s="40" customFormat="1">
      <c r="A32" s="43" t="s">
        <v>826</v>
      </c>
      <c r="B32" s="44" t="s">
        <v>918</v>
      </c>
      <c r="C32" s="73" t="s">
        <v>919</v>
      </c>
      <c r="D32" s="45"/>
      <c r="E32" s="65">
        <f>SUM(Geldflussrechnung!H104:H105)+SUM(Geldflussrechnung!H107)</f>
        <v>0</v>
      </c>
    </row>
    <row r="33" spans="1:5" s="40" customFormat="1">
      <c r="A33" s="43" t="s">
        <v>824</v>
      </c>
      <c r="B33" s="44" t="s">
        <v>920</v>
      </c>
      <c r="C33" s="73">
        <v>85</v>
      </c>
      <c r="D33" s="45"/>
      <c r="E33" s="65">
        <f>SUM(Geldflussrechnung!H108)</f>
        <v>0</v>
      </c>
    </row>
    <row r="34" spans="1:5" s="40" customFormat="1">
      <c r="A34" s="40" t="s">
        <v>888</v>
      </c>
      <c r="B34" s="48" t="s">
        <v>921</v>
      </c>
      <c r="C34" s="73" t="s">
        <v>961</v>
      </c>
      <c r="D34" s="45"/>
      <c r="E34" s="65">
        <f>SUM(Geldflussrechnung!H110)</f>
        <v>0</v>
      </c>
    </row>
    <row r="35" spans="1:5" s="40" customFormat="1">
      <c r="A35" s="40" t="s">
        <v>888</v>
      </c>
      <c r="B35" s="48" t="s">
        <v>922</v>
      </c>
      <c r="C35" s="73" t="s">
        <v>962</v>
      </c>
      <c r="D35" s="45"/>
      <c r="E35" s="65">
        <f>SUM(Geldflussrechnung!H111)</f>
        <v>0</v>
      </c>
    </row>
    <row r="36" spans="1:5" s="40" customFormat="1">
      <c r="A36" s="54" t="s">
        <v>888</v>
      </c>
      <c r="B36" s="44" t="s">
        <v>923</v>
      </c>
      <c r="C36" s="73" t="s">
        <v>963</v>
      </c>
      <c r="D36" s="45"/>
      <c r="E36" s="65">
        <f>SUM(Geldflussrechnung!H112:H113)</f>
        <v>0</v>
      </c>
    </row>
    <row r="37" spans="1:5" s="40" customFormat="1">
      <c r="A37" s="43" t="s">
        <v>826</v>
      </c>
      <c r="B37" s="44" t="s">
        <v>972</v>
      </c>
      <c r="C37" s="73">
        <v>6379</v>
      </c>
      <c r="D37" s="45"/>
      <c r="E37" s="65">
        <f>Geldflussrechnung!H106</f>
        <v>0</v>
      </c>
    </row>
    <row r="38" spans="1:5" s="40" customFormat="1">
      <c r="A38" s="43" t="s">
        <v>824</v>
      </c>
      <c r="B38" s="44" t="s">
        <v>924</v>
      </c>
      <c r="C38" s="73">
        <v>431</v>
      </c>
      <c r="D38" s="45"/>
      <c r="E38" s="65">
        <f>SUM(Geldflussrechnung!H109)</f>
        <v>0</v>
      </c>
    </row>
    <row r="39" spans="1:5" s="53" customFormat="1">
      <c r="A39" s="50"/>
      <c r="B39" s="51" t="s">
        <v>979</v>
      </c>
      <c r="C39" s="79"/>
      <c r="D39" s="52"/>
      <c r="E39" s="66">
        <f>SUM(E31:E38)</f>
        <v>0</v>
      </c>
    </row>
    <row r="40" spans="1:5" s="40" customFormat="1" ht="6.75" customHeight="1">
      <c r="A40" s="43"/>
      <c r="B40" s="44"/>
      <c r="C40" s="73"/>
      <c r="D40" s="45"/>
      <c r="E40" s="65"/>
    </row>
    <row r="41" spans="1:5" s="40" customFormat="1">
      <c r="A41" s="43"/>
      <c r="B41" s="46" t="s">
        <v>976</v>
      </c>
      <c r="C41" s="73"/>
      <c r="D41" s="45"/>
      <c r="E41" s="65"/>
    </row>
    <row r="42" spans="1:5" s="40" customFormat="1">
      <c r="A42" s="43" t="s">
        <v>888</v>
      </c>
      <c r="B42" s="44" t="s">
        <v>927</v>
      </c>
      <c r="C42" s="73" t="s">
        <v>966</v>
      </c>
      <c r="D42" s="45"/>
      <c r="E42" s="65">
        <f>SUM(Geldflussrechnung!H117:H118)</f>
        <v>0</v>
      </c>
    </row>
    <row r="43" spans="1:5" s="47" customFormat="1">
      <c r="A43" s="40" t="s">
        <v>888</v>
      </c>
      <c r="B43" s="48" t="s">
        <v>928</v>
      </c>
      <c r="C43" s="73" t="s">
        <v>929</v>
      </c>
      <c r="D43" s="45"/>
      <c r="E43" s="65">
        <f>SUM(Geldflussrechnung!H122:H124)+SUM(Geldflussrechnung!H121)</f>
        <v>0</v>
      </c>
    </row>
    <row r="44" spans="1:5" s="47" customFormat="1">
      <c r="A44" s="40" t="s">
        <v>888</v>
      </c>
      <c r="B44" s="48" t="s">
        <v>930</v>
      </c>
      <c r="C44" s="73" t="s">
        <v>931</v>
      </c>
      <c r="D44" s="45"/>
      <c r="E44" s="65">
        <f>SUM(Geldflussrechnung!H120)+SUM(Geldflussrechnung!H119)</f>
        <v>0</v>
      </c>
    </row>
    <row r="45" spans="1:5" s="40" customFormat="1">
      <c r="A45" s="43" t="s">
        <v>888</v>
      </c>
      <c r="B45" s="48" t="s">
        <v>932</v>
      </c>
      <c r="C45" s="73" t="s">
        <v>967</v>
      </c>
      <c r="D45" s="45"/>
      <c r="E45" s="65">
        <f>SUM(Geldflussrechnung!H126)</f>
        <v>0</v>
      </c>
    </row>
    <row r="46" spans="1:5" s="40" customFormat="1">
      <c r="A46" s="40" t="s">
        <v>888</v>
      </c>
      <c r="B46" s="48" t="s">
        <v>933</v>
      </c>
      <c r="C46" s="73" t="s">
        <v>934</v>
      </c>
      <c r="D46" s="45"/>
      <c r="E46" s="65">
        <f>SUM(Geldflussrechnung!H130:H131)+SUM(Geldflussrechnung!H129)</f>
        <v>0</v>
      </c>
    </row>
    <row r="47" spans="1:5" s="40" customFormat="1">
      <c r="A47" s="40" t="s">
        <v>888</v>
      </c>
      <c r="B47" s="44" t="s">
        <v>935</v>
      </c>
      <c r="C47" s="73" t="s">
        <v>936</v>
      </c>
      <c r="D47" s="45"/>
      <c r="E47" s="65">
        <f>SUM(Geldflussrechnung!H128)+SUM(Geldflussrechnung!H127)</f>
        <v>0</v>
      </c>
    </row>
    <row r="48" spans="1:5" s="40" customFormat="1">
      <c r="A48" s="43" t="s">
        <v>824</v>
      </c>
      <c r="B48" s="48" t="s">
        <v>902</v>
      </c>
      <c r="C48" s="73" t="s">
        <v>903</v>
      </c>
      <c r="D48" s="45"/>
      <c r="E48" s="65">
        <f>SUM(Geldflussrechnung!H132:H135)</f>
        <v>0</v>
      </c>
    </row>
    <row r="49" spans="1:5" s="40" customFormat="1" ht="12.75" customHeight="1">
      <c r="A49" s="43" t="s">
        <v>824</v>
      </c>
      <c r="B49" s="44" t="s">
        <v>918</v>
      </c>
      <c r="C49" s="73" t="s">
        <v>937</v>
      </c>
      <c r="D49" s="45"/>
      <c r="E49" s="65">
        <f>SUM(Geldflussrechnung!H125)+SUM(Geldflussrechnung!H136)</f>
        <v>0</v>
      </c>
    </row>
    <row r="50" spans="1:5" s="40" customFormat="1" ht="12.75" customHeight="1">
      <c r="A50" s="43" t="s">
        <v>826</v>
      </c>
      <c r="B50" s="44" t="s">
        <v>920</v>
      </c>
      <c r="C50" s="73">
        <v>85</v>
      </c>
      <c r="D50" s="45"/>
      <c r="E50" s="65">
        <f>SUM(Geldflussrechnung!H137)</f>
        <v>0</v>
      </c>
    </row>
    <row r="51" spans="1:5" s="53" customFormat="1">
      <c r="A51" s="50"/>
      <c r="B51" s="51" t="s">
        <v>977</v>
      </c>
      <c r="C51" s="79"/>
      <c r="D51" s="52"/>
      <c r="E51" s="66">
        <f>SUM(E42:E50)</f>
        <v>0</v>
      </c>
    </row>
    <row r="52" spans="1:5" s="40" customFormat="1" ht="6.75" customHeight="1">
      <c r="A52" s="43"/>
      <c r="B52" s="44"/>
      <c r="C52" s="73"/>
      <c r="D52" s="55"/>
      <c r="E52" s="67"/>
    </row>
    <row r="53" spans="1:5" s="53" customFormat="1" ht="21" customHeight="1">
      <c r="A53" s="50"/>
      <c r="B53" s="51" t="s">
        <v>978</v>
      </c>
      <c r="C53" s="79"/>
      <c r="D53" s="52"/>
      <c r="E53" s="66">
        <f>E39+E51</f>
        <v>0</v>
      </c>
    </row>
    <row r="54" spans="1:5" s="49" customFormat="1" ht="6.75" customHeight="1">
      <c r="A54" s="56"/>
      <c r="B54" s="48"/>
      <c r="C54" s="78"/>
      <c r="D54" s="57"/>
      <c r="E54" s="68"/>
    </row>
    <row r="55" spans="1:5" s="49" customFormat="1">
      <c r="A55" s="56"/>
      <c r="B55" s="46" t="s">
        <v>846</v>
      </c>
      <c r="C55" s="78"/>
      <c r="D55" s="57"/>
      <c r="E55" s="68"/>
    </row>
    <row r="56" spans="1:5" s="49" customFormat="1">
      <c r="A56" s="56" t="s">
        <v>888</v>
      </c>
      <c r="B56" s="48" t="s">
        <v>925</v>
      </c>
      <c r="C56" s="73" t="s">
        <v>964</v>
      </c>
      <c r="D56" s="57"/>
      <c r="E56" s="68">
        <f>SUM(Geldflussrechnung!H145)</f>
        <v>0</v>
      </c>
    </row>
    <row r="57" spans="1:5" s="49" customFormat="1">
      <c r="A57" s="56" t="s">
        <v>888</v>
      </c>
      <c r="B57" s="48" t="s">
        <v>926</v>
      </c>
      <c r="C57" s="73" t="s">
        <v>965</v>
      </c>
      <c r="D57" s="57"/>
      <c r="E57" s="68">
        <f>SUM(Geldflussrechnung!H146:H151)</f>
        <v>0</v>
      </c>
    </row>
    <row r="58" spans="1:5" s="40" customFormat="1" ht="12.75" customHeight="1">
      <c r="A58" s="72" t="s">
        <v>888</v>
      </c>
      <c r="B58" s="73" t="s">
        <v>953</v>
      </c>
      <c r="C58" s="73" t="s">
        <v>968</v>
      </c>
      <c r="D58" s="45"/>
      <c r="E58" s="65">
        <f>SUM(Geldflussrechnung!H143)</f>
        <v>0</v>
      </c>
    </row>
    <row r="59" spans="1:5" s="40" customFormat="1" ht="12.75" customHeight="1">
      <c r="A59" s="74" t="s">
        <v>888</v>
      </c>
      <c r="B59" s="73" t="s">
        <v>954</v>
      </c>
      <c r="C59" s="73" t="s">
        <v>969</v>
      </c>
      <c r="D59" s="45"/>
      <c r="E59" s="65">
        <f>SUM(Geldflussrechnung!H144)</f>
        <v>0</v>
      </c>
    </row>
    <row r="60" spans="1:5" s="53" customFormat="1">
      <c r="A60" s="50"/>
      <c r="B60" s="51" t="s">
        <v>852</v>
      </c>
      <c r="C60" s="79"/>
      <c r="D60" s="52"/>
      <c r="E60" s="66">
        <f>SUM(E56:E59)</f>
        <v>0</v>
      </c>
    </row>
    <row r="61" spans="1:5" s="49" customFormat="1" ht="6.75" customHeight="1">
      <c r="A61" s="56"/>
      <c r="B61" s="48"/>
      <c r="C61" s="78"/>
      <c r="D61" s="58"/>
      <c r="E61" s="69"/>
    </row>
    <row r="62" spans="1:5" s="53" customFormat="1" ht="21" customHeight="1">
      <c r="A62" s="50"/>
      <c r="B62" s="51" t="s">
        <v>938</v>
      </c>
      <c r="C62" s="81" t="s">
        <v>970</v>
      </c>
      <c r="D62" s="52"/>
      <c r="E62" s="66">
        <f>E26+E53+E60</f>
        <v>0</v>
      </c>
    </row>
    <row r="63" spans="1:5" ht="6.75" customHeight="1">
      <c r="E63" s="70"/>
    </row>
    <row r="64" spans="1:5" s="61" customFormat="1" ht="12">
      <c r="B64" s="61" t="s">
        <v>940</v>
      </c>
      <c r="C64" s="83"/>
      <c r="D64" s="62"/>
      <c r="E64" s="70">
        <f>'Sachgruppen_1-4-stellig'!D6</f>
        <v>0</v>
      </c>
    </row>
    <row r="65" spans="2:5" s="61" customFormat="1" ht="12">
      <c r="B65" s="61" t="s">
        <v>941</v>
      </c>
      <c r="C65" s="83"/>
      <c r="D65" s="62"/>
      <c r="E65" s="70">
        <f>'Sachgruppen_1-4-stellig'!E6</f>
        <v>0</v>
      </c>
    </row>
    <row r="66" spans="2:5" s="61" customFormat="1" ht="12">
      <c r="B66" s="63" t="s">
        <v>942</v>
      </c>
      <c r="C66" s="84"/>
      <c r="D66" s="64"/>
      <c r="E66" s="71">
        <f>E65-E64</f>
        <v>0</v>
      </c>
    </row>
  </sheetData>
  <mergeCells count="4">
    <mergeCell ref="A4:B5"/>
    <mergeCell ref="C4:C5"/>
    <mergeCell ref="E4:E5"/>
    <mergeCell ref="D4:D5"/>
  </mergeCells>
  <pageMargins left="0.59055118110236227" right="0.59055118110236227" top="0.98425196850393704" bottom="0.59055118110236227" header="0.59055118110236227" footer="0.31496062992125984"/>
  <pageSetup paperSize="9" scale="64" orientation="landscape" r:id="rId1"/>
  <headerFooter>
    <oddHeader>&amp;L&amp;8Politische Gemeinde&amp;R&amp;8Jahresrechnung 2012</oddHeader>
    <oddFooter>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1"/>
  <sheetViews>
    <sheetView zoomScaleNormal="100" workbookViewId="0">
      <pane ySplit="23" topLeftCell="A24" activePane="bottomLeft" state="frozen"/>
      <selection pane="bottomLeft" activeCell="A24" sqref="A24"/>
    </sheetView>
  </sheetViews>
  <sheetFormatPr baseColWidth="10" defaultRowHeight="11.25" outlineLevelCol="1"/>
  <cols>
    <col min="1" max="1" width="4.875" style="12" bestFit="1" customWidth="1"/>
    <col min="2" max="2" width="41.5" style="9" customWidth="1"/>
    <col min="3" max="6" width="10.625" style="85" customWidth="1"/>
    <col min="7" max="7" width="10.625" style="34" customWidth="1"/>
    <col min="8" max="8" width="10.625" style="127" customWidth="1"/>
    <col min="9" max="9" width="3.125" style="13" customWidth="1" outlineLevel="1"/>
    <col min="10" max="10" width="10.625" style="34" customWidth="1" outlineLevel="1"/>
    <col min="11" max="11" width="40.625" style="9" customWidth="1"/>
    <col min="12" max="12" width="9.625" style="11" customWidth="1" outlineLevel="1"/>
    <col min="13" max="14" width="10.625" style="34" customWidth="1" outlineLevel="1"/>
    <col min="15" max="15" width="1.75" style="1" customWidth="1"/>
    <col min="16" max="16384" width="11" style="1"/>
  </cols>
  <sheetData>
    <row r="1" spans="1:14">
      <c r="A1" s="3" t="s">
        <v>0</v>
      </c>
      <c r="B1" s="19"/>
      <c r="F1" s="120" t="s">
        <v>862</v>
      </c>
      <c r="G1" s="86" t="s">
        <v>865</v>
      </c>
      <c r="H1" s="125" t="s">
        <v>861</v>
      </c>
      <c r="I1" s="15"/>
      <c r="J1" s="86" t="s">
        <v>859</v>
      </c>
      <c r="L1" s="14" t="s">
        <v>2</v>
      </c>
      <c r="M1" s="86" t="s">
        <v>861</v>
      </c>
      <c r="N1" s="86" t="s">
        <v>853</v>
      </c>
    </row>
    <row r="2" spans="1:14">
      <c r="A2" s="3" t="s">
        <v>943</v>
      </c>
      <c r="B2" s="19"/>
      <c r="F2" s="87" t="s">
        <v>857</v>
      </c>
      <c r="G2" s="88">
        <f>SUMIF(DeSHKonto,"S",DeBuchSaldo)</f>
        <v>0</v>
      </c>
      <c r="H2" s="126">
        <f>SUMIF(DeSHKonto,"S",DeAnfBestand)</f>
        <v>0</v>
      </c>
      <c r="I2" s="17"/>
      <c r="J2" s="88">
        <f>SUMIF(DeSHKonto,"S",DeBuchBetrag)</f>
        <v>0</v>
      </c>
      <c r="L2" s="16">
        <v>1</v>
      </c>
      <c r="M2" s="88">
        <f>SUMIF(SgNr,$L2,SgAnfBestand)</f>
        <v>0</v>
      </c>
      <c r="N2" s="88">
        <f>SUMIF(SgNr,$L2,SgEndBestand)</f>
        <v>0</v>
      </c>
    </row>
    <row r="3" spans="1:14">
      <c r="F3" s="87" t="s">
        <v>858</v>
      </c>
      <c r="G3" s="88">
        <f>-SUMIF(DeSHKonto,"H",DeBuchSaldo)</f>
        <v>0</v>
      </c>
      <c r="H3" s="126">
        <f>SUMIF(DeSHKonto,"H",DeAnfBestand)</f>
        <v>0</v>
      </c>
      <c r="I3" s="17"/>
      <c r="J3" s="88">
        <f>SUMIF(DeSHKonto,"H",DeBuchBetrag)</f>
        <v>0</v>
      </c>
      <c r="L3" s="16">
        <v>2</v>
      </c>
      <c r="M3" s="88">
        <f>SUMIF(SgNr,$L3,SgAnfBestand)</f>
        <v>0</v>
      </c>
      <c r="N3" s="88">
        <f>SUMIF(SgNr,$L3,SgEndBestand)</f>
        <v>0</v>
      </c>
    </row>
    <row r="4" spans="1:14">
      <c r="B4" s="10"/>
      <c r="F4" s="87" t="s">
        <v>823</v>
      </c>
      <c r="G4" s="88">
        <f>G2-G3</f>
        <v>0</v>
      </c>
      <c r="H4" s="126">
        <f>H2-H3</f>
        <v>0</v>
      </c>
      <c r="I4" s="17"/>
      <c r="J4" s="88">
        <f>J2-J3</f>
        <v>0</v>
      </c>
      <c r="L4" s="14" t="s">
        <v>823</v>
      </c>
      <c r="M4" s="91">
        <f>M2-M3</f>
        <v>0</v>
      </c>
      <c r="N4" s="91">
        <f>N2-N3</f>
        <v>0</v>
      </c>
    </row>
    <row r="5" spans="1:14">
      <c r="L5" s="16"/>
      <c r="M5" s="88"/>
      <c r="N5" s="88"/>
    </row>
    <row r="6" spans="1:14">
      <c r="A6" s="133" t="s">
        <v>944</v>
      </c>
      <c r="B6" s="121"/>
      <c r="C6" s="121"/>
      <c r="D6" s="121"/>
      <c r="E6" s="121"/>
      <c r="F6" s="121"/>
      <c r="G6" s="128"/>
      <c r="H6" s="128"/>
      <c r="I6" s="9"/>
      <c r="L6" s="16">
        <v>3</v>
      </c>
      <c r="M6" s="88">
        <f>SUMIF(SgNr,$L6,SgAnfBestand)</f>
        <v>0</v>
      </c>
      <c r="N6" s="88">
        <f>SUMIF(SgNr,$L6,SgEndBestand)</f>
        <v>0</v>
      </c>
    </row>
    <row r="7" spans="1:14">
      <c r="A7" s="122" t="s">
        <v>947</v>
      </c>
      <c r="B7" s="122"/>
      <c r="C7" s="119"/>
      <c r="D7" s="119"/>
      <c r="E7" s="119"/>
      <c r="F7" s="119"/>
      <c r="G7" s="129"/>
      <c r="H7" s="129"/>
      <c r="I7" s="9"/>
      <c r="L7" s="16">
        <v>4</v>
      </c>
      <c r="M7" s="88">
        <f>SUMIF(SgNr,$L7,SgAnfBestand)</f>
        <v>0</v>
      </c>
      <c r="N7" s="88">
        <f>SUMIF(SgNr,$L7,SgEndBestand)</f>
        <v>0</v>
      </c>
    </row>
    <row r="8" spans="1:14">
      <c r="A8" s="122" t="s">
        <v>948</v>
      </c>
      <c r="B8" s="122"/>
      <c r="C8" s="119"/>
      <c r="D8" s="119"/>
      <c r="E8" s="119"/>
      <c r="F8" s="119"/>
      <c r="G8" s="129"/>
      <c r="H8" s="129"/>
      <c r="I8" s="9"/>
      <c r="L8" s="132">
        <v>9000</v>
      </c>
      <c r="M8" s="88">
        <f>SUMIF(SgSachgruppe,$L8,SgAnfBestand)</f>
        <v>0</v>
      </c>
      <c r="N8" s="88">
        <f>SUMIF(SgSachgruppe,$L8,SgEndBestand)</f>
        <v>0</v>
      </c>
    </row>
    <row r="9" spans="1:14">
      <c r="A9" s="122" t="s">
        <v>1047</v>
      </c>
      <c r="B9" s="122"/>
      <c r="C9" s="119"/>
      <c r="D9" s="119"/>
      <c r="E9" s="119"/>
      <c r="F9" s="119"/>
      <c r="G9" s="129"/>
      <c r="H9" s="129"/>
      <c r="I9" s="9"/>
      <c r="L9" s="132">
        <v>9001</v>
      </c>
      <c r="M9" s="88">
        <f>SUMIF(SgSachgruppe,$L9,SgAnfBestand)</f>
        <v>0</v>
      </c>
      <c r="N9" s="88">
        <f>SUMIF(SgSachgruppe,$L9,SgEndBestand)</f>
        <v>0</v>
      </c>
    </row>
    <row r="10" spans="1:14">
      <c r="A10" s="122" t="s">
        <v>1051</v>
      </c>
      <c r="B10" s="122"/>
      <c r="C10" s="89"/>
      <c r="D10" s="89"/>
      <c r="E10" s="89"/>
      <c r="F10" s="89"/>
      <c r="G10" s="130"/>
      <c r="H10" s="130"/>
      <c r="I10" s="9"/>
      <c r="L10" s="14" t="s">
        <v>823</v>
      </c>
      <c r="M10" s="91">
        <f>M6-M7+M8-M9</f>
        <v>0</v>
      </c>
      <c r="N10" s="91">
        <f>N6-N7+N8-N9</f>
        <v>0</v>
      </c>
    </row>
    <row r="11" spans="1:14">
      <c r="A11" s="119" t="s">
        <v>1048</v>
      </c>
      <c r="B11" s="119"/>
      <c r="C11" s="89"/>
      <c r="D11" s="89"/>
      <c r="E11" s="89"/>
      <c r="F11" s="89"/>
      <c r="G11" s="130"/>
      <c r="H11" s="130"/>
      <c r="I11" s="9"/>
      <c r="L11" s="16"/>
      <c r="M11" s="88"/>
      <c r="N11" s="88"/>
    </row>
    <row r="12" spans="1:14">
      <c r="A12" s="119" t="s">
        <v>1049</v>
      </c>
      <c r="B12" s="119"/>
      <c r="C12" s="89"/>
      <c r="D12" s="89"/>
      <c r="E12" s="89"/>
      <c r="F12" s="89"/>
      <c r="G12" s="130"/>
      <c r="H12" s="130"/>
      <c r="I12" s="9"/>
      <c r="L12" s="16">
        <v>5</v>
      </c>
      <c r="M12" s="88">
        <f>SUMIF(SgNr,$L12,SgAnfBestand)</f>
        <v>0</v>
      </c>
      <c r="N12" s="88">
        <f>SUMIF(SgNr,$L12,SgEndBestand)</f>
        <v>0</v>
      </c>
    </row>
    <row r="13" spans="1:14">
      <c r="A13" s="119" t="s">
        <v>945</v>
      </c>
      <c r="B13" s="119"/>
      <c r="C13" s="89"/>
      <c r="D13" s="89"/>
      <c r="E13" s="89"/>
      <c r="F13" s="89"/>
      <c r="G13" s="130"/>
      <c r="H13" s="130"/>
      <c r="I13" s="9"/>
      <c r="L13" s="16">
        <v>6</v>
      </c>
      <c r="M13" s="88">
        <f>SUMIF(SgNr,$L13,SgAnfBestand)</f>
        <v>0</v>
      </c>
      <c r="N13" s="88">
        <f>SUMIF(SgNr,$L13,SgEndBestand)</f>
        <v>0</v>
      </c>
    </row>
    <row r="14" spans="1:14">
      <c r="A14" s="119" t="s">
        <v>946</v>
      </c>
      <c r="B14" s="119"/>
      <c r="C14" s="89"/>
      <c r="D14" s="89"/>
      <c r="E14" s="89"/>
      <c r="F14" s="89"/>
      <c r="G14" s="130"/>
      <c r="H14" s="130"/>
      <c r="I14" s="9"/>
      <c r="L14" s="14" t="s">
        <v>823</v>
      </c>
      <c r="M14" s="91">
        <f>M12-M13</f>
        <v>0</v>
      </c>
      <c r="N14" s="91">
        <f>N12-N13</f>
        <v>0</v>
      </c>
    </row>
    <row r="15" spans="1:14">
      <c r="A15" s="119" t="s">
        <v>1050</v>
      </c>
      <c r="B15" s="119"/>
      <c r="C15" s="89"/>
      <c r="D15" s="89"/>
      <c r="E15" s="89"/>
      <c r="F15" s="89"/>
      <c r="G15" s="130"/>
      <c r="H15" s="130"/>
      <c r="I15" s="9"/>
      <c r="L15" s="16"/>
      <c r="M15" s="88"/>
      <c r="N15" s="88"/>
    </row>
    <row r="16" spans="1:14">
      <c r="A16" s="122" t="s">
        <v>949</v>
      </c>
      <c r="B16" s="122"/>
      <c r="C16" s="89"/>
      <c r="D16" s="89"/>
      <c r="E16" s="89"/>
      <c r="F16" s="89"/>
      <c r="G16" s="130"/>
      <c r="H16" s="130"/>
      <c r="I16" s="9"/>
      <c r="L16" s="16"/>
      <c r="M16" s="88"/>
      <c r="N16" s="88"/>
    </row>
    <row r="17" spans="1:14">
      <c r="A17" s="119" t="s">
        <v>950</v>
      </c>
      <c r="B17" s="119"/>
      <c r="C17" s="119"/>
      <c r="D17" s="119"/>
      <c r="E17" s="119"/>
      <c r="F17" s="119"/>
      <c r="G17" s="129"/>
      <c r="H17" s="129"/>
      <c r="I17" s="9"/>
      <c r="L17" s="16">
        <v>7</v>
      </c>
      <c r="M17" s="88">
        <f>SUMIF(SgNr,$L17,SgAnfBestand)</f>
        <v>0</v>
      </c>
      <c r="N17" s="88">
        <f>SUMIF(SgNr,$L17,SgEndBestand)</f>
        <v>0</v>
      </c>
    </row>
    <row r="18" spans="1:14">
      <c r="A18" s="119" t="s">
        <v>1046</v>
      </c>
      <c r="B18" s="119"/>
      <c r="C18" s="119"/>
      <c r="D18" s="119"/>
      <c r="E18" s="119"/>
      <c r="F18" s="119"/>
      <c r="G18" s="129"/>
      <c r="H18" s="129"/>
      <c r="I18" s="9"/>
      <c r="L18" s="16">
        <v>8</v>
      </c>
      <c r="M18" s="88">
        <f>SUMIF(SgNr,$L18,SgAnfBestand)</f>
        <v>0</v>
      </c>
      <c r="N18" s="88">
        <f>SUMIF(SgNr,$L18,SgEndBestand)</f>
        <v>0</v>
      </c>
    </row>
    <row r="19" spans="1:14">
      <c r="A19" s="122" t="s">
        <v>952</v>
      </c>
      <c r="B19" s="122"/>
      <c r="C19" s="89"/>
      <c r="D19" s="89"/>
      <c r="E19" s="89"/>
      <c r="F19" s="89"/>
      <c r="G19" s="130"/>
      <c r="H19" s="130"/>
      <c r="I19" s="9"/>
      <c r="L19" s="14" t="s">
        <v>823</v>
      </c>
      <c r="M19" s="91">
        <f>M17-M18</f>
        <v>0</v>
      </c>
      <c r="N19" s="91">
        <f>N17-N18</f>
        <v>0</v>
      </c>
    </row>
    <row r="20" spans="1:14">
      <c r="A20" s="119" t="s">
        <v>951</v>
      </c>
      <c r="B20" s="119"/>
      <c r="C20" s="89"/>
      <c r="D20" s="89"/>
      <c r="E20" s="89"/>
      <c r="F20" s="89"/>
      <c r="G20" s="130"/>
      <c r="H20" s="130"/>
      <c r="I20" s="9"/>
      <c r="L20" s="75"/>
      <c r="M20" s="92"/>
      <c r="N20" s="92"/>
    </row>
    <row r="21" spans="1:14">
      <c r="L21" s="75"/>
      <c r="M21" s="92"/>
      <c r="N21" s="92"/>
    </row>
    <row r="22" spans="1:14">
      <c r="A22" s="21"/>
      <c r="B22" s="20"/>
      <c r="C22" s="123" t="s">
        <v>1044</v>
      </c>
      <c r="D22" s="124"/>
      <c r="E22" s="123" t="s">
        <v>1045</v>
      </c>
      <c r="F22" s="124"/>
      <c r="G22" s="88"/>
      <c r="H22" s="126"/>
      <c r="I22" s="17"/>
      <c r="J22" s="88"/>
      <c r="K22" s="20"/>
    </row>
    <row r="23" spans="1:14">
      <c r="A23" s="23" t="s">
        <v>856</v>
      </c>
      <c r="B23" s="22" t="s">
        <v>1</v>
      </c>
      <c r="C23" s="86" t="s">
        <v>857</v>
      </c>
      <c r="D23" s="86" t="s">
        <v>858</v>
      </c>
      <c r="E23" s="86" t="s">
        <v>857</v>
      </c>
      <c r="F23" s="86" t="s">
        <v>858</v>
      </c>
      <c r="G23" s="86" t="s">
        <v>865</v>
      </c>
      <c r="H23" s="125" t="s">
        <v>861</v>
      </c>
      <c r="I23" s="15" t="s">
        <v>863</v>
      </c>
      <c r="J23" s="86" t="s">
        <v>859</v>
      </c>
      <c r="K23" s="22" t="s">
        <v>860</v>
      </c>
    </row>
    <row r="24" spans="1:14">
      <c r="A24" s="25"/>
      <c r="B24" s="24"/>
      <c r="C24" s="90"/>
      <c r="D24" s="90"/>
      <c r="E24" s="90"/>
      <c r="F24" s="90"/>
      <c r="G24" s="88">
        <f>IF(OR(LEFT($A24,1)="1",LEFT($A24,1)="2"),(C24-D24)-(E24-F24),C24-D24)</f>
        <v>0</v>
      </c>
      <c r="H24" s="131">
        <f>IF(LEFT($A24,1)="1",E24-F24,IF(LEFT($A24,1)="2",F24-E24,0))</f>
        <v>0</v>
      </c>
      <c r="I24" s="17" t="str">
        <f>IF(OR(LEFT($A24,1)="1",LEFT($A24,1)="3",LEFT($A24,1)="5",LEFT($A24,1)="7",LEFT($A24,4)="9000"),"S","H")</f>
        <v>H</v>
      </c>
      <c r="J24" s="88">
        <f>IF(I24="H",-G24,G24)</f>
        <v>0</v>
      </c>
      <c r="K24" s="20" t="str">
        <f t="shared" ref="K24:K87" si="0">IF(A24&lt;&gt;"",VLOOKUP(A24,Sachgruppen,2,0),"")</f>
        <v/>
      </c>
    </row>
    <row r="25" spans="1:14">
      <c r="A25" s="25"/>
      <c r="B25" s="26"/>
      <c r="C25" s="90"/>
      <c r="D25" s="90"/>
      <c r="E25" s="90"/>
      <c r="F25" s="90"/>
      <c r="G25" s="88">
        <f t="shared" ref="G25:G88" si="1">IF(OR(LEFT($A25,1)="1",LEFT($A25,1)="2"),(C25-D25)-(E25-F25),C25-D25)</f>
        <v>0</v>
      </c>
      <c r="H25" s="131">
        <f t="shared" ref="H25:H88" si="2">IF(LEFT($A25,1)="1",E25-F25,IF(LEFT($A25,1)="2",F25-E25,0))</f>
        <v>0</v>
      </c>
      <c r="I25" s="17" t="str">
        <f t="shared" ref="I25:I88" si="3">IF(OR(LEFT($A25,1)="1",LEFT($A25,1)="3",LEFT($A25,1)="5",LEFT($A25,1)="7",LEFT($A25,4)="9000"),"S","H")</f>
        <v>H</v>
      </c>
      <c r="J25" s="88">
        <f t="shared" ref="J25:J236" si="4">IF(I25="H",-G25,G25)</f>
        <v>0</v>
      </c>
      <c r="K25" s="20" t="str">
        <f t="shared" si="0"/>
        <v/>
      </c>
    </row>
    <row r="26" spans="1:14">
      <c r="A26" s="25"/>
      <c r="B26" s="26"/>
      <c r="C26" s="90"/>
      <c r="D26" s="90"/>
      <c r="E26" s="90"/>
      <c r="F26" s="90"/>
      <c r="G26" s="88">
        <f t="shared" si="1"/>
        <v>0</v>
      </c>
      <c r="H26" s="131">
        <f t="shared" si="2"/>
        <v>0</v>
      </c>
      <c r="I26" s="17" t="str">
        <f t="shared" si="3"/>
        <v>H</v>
      </c>
      <c r="J26" s="88">
        <f t="shared" si="4"/>
        <v>0</v>
      </c>
      <c r="K26" s="20" t="str">
        <f t="shared" si="0"/>
        <v/>
      </c>
    </row>
    <row r="27" spans="1:14">
      <c r="A27" s="25"/>
      <c r="B27" s="26"/>
      <c r="C27" s="90"/>
      <c r="D27" s="90"/>
      <c r="E27" s="90"/>
      <c r="F27" s="90"/>
      <c r="G27" s="88">
        <f t="shared" si="1"/>
        <v>0</v>
      </c>
      <c r="H27" s="131">
        <f t="shared" si="2"/>
        <v>0</v>
      </c>
      <c r="I27" s="17" t="str">
        <f t="shared" si="3"/>
        <v>H</v>
      </c>
      <c r="J27" s="88">
        <f t="shared" si="4"/>
        <v>0</v>
      </c>
      <c r="K27" s="20" t="str">
        <f t="shared" si="0"/>
        <v/>
      </c>
    </row>
    <row r="28" spans="1:14">
      <c r="A28" s="25"/>
      <c r="B28" s="26"/>
      <c r="C28" s="90"/>
      <c r="D28" s="90"/>
      <c r="E28" s="90"/>
      <c r="F28" s="90"/>
      <c r="G28" s="88">
        <f t="shared" si="1"/>
        <v>0</v>
      </c>
      <c r="H28" s="131">
        <f t="shared" si="2"/>
        <v>0</v>
      </c>
      <c r="I28" s="17" t="str">
        <f t="shared" si="3"/>
        <v>H</v>
      </c>
      <c r="J28" s="88">
        <f t="shared" si="4"/>
        <v>0</v>
      </c>
      <c r="K28" s="20" t="str">
        <f t="shared" si="0"/>
        <v/>
      </c>
    </row>
    <row r="29" spans="1:14">
      <c r="A29" s="25"/>
      <c r="B29" s="26"/>
      <c r="C29" s="90"/>
      <c r="D29" s="90"/>
      <c r="E29" s="90"/>
      <c r="F29" s="90"/>
      <c r="G29" s="88">
        <f t="shared" si="1"/>
        <v>0</v>
      </c>
      <c r="H29" s="131">
        <f t="shared" si="2"/>
        <v>0</v>
      </c>
      <c r="I29" s="17" t="str">
        <f t="shared" si="3"/>
        <v>H</v>
      </c>
      <c r="J29" s="88">
        <f t="shared" si="4"/>
        <v>0</v>
      </c>
      <c r="K29" s="20" t="str">
        <f t="shared" si="0"/>
        <v/>
      </c>
    </row>
    <row r="30" spans="1:14">
      <c r="A30" s="25"/>
      <c r="B30" s="26"/>
      <c r="C30" s="90"/>
      <c r="D30" s="90"/>
      <c r="E30" s="90"/>
      <c r="F30" s="90"/>
      <c r="G30" s="88">
        <f t="shared" si="1"/>
        <v>0</v>
      </c>
      <c r="H30" s="131">
        <f t="shared" si="2"/>
        <v>0</v>
      </c>
      <c r="I30" s="17" t="str">
        <f t="shared" si="3"/>
        <v>H</v>
      </c>
      <c r="J30" s="88">
        <f t="shared" si="4"/>
        <v>0</v>
      </c>
      <c r="K30" s="20" t="str">
        <f t="shared" si="0"/>
        <v/>
      </c>
    </row>
    <row r="31" spans="1:14">
      <c r="A31" s="25"/>
      <c r="B31" s="26"/>
      <c r="C31" s="90"/>
      <c r="D31" s="90"/>
      <c r="E31" s="90"/>
      <c r="F31" s="90"/>
      <c r="G31" s="88">
        <f t="shared" si="1"/>
        <v>0</v>
      </c>
      <c r="H31" s="131">
        <f t="shared" si="2"/>
        <v>0</v>
      </c>
      <c r="I31" s="17" t="str">
        <f t="shared" si="3"/>
        <v>H</v>
      </c>
      <c r="J31" s="88">
        <f t="shared" ref="J31:J178" si="5">IF(I31="H",-G31,G31)</f>
        <v>0</v>
      </c>
      <c r="K31" s="20" t="str">
        <f t="shared" si="0"/>
        <v/>
      </c>
    </row>
    <row r="32" spans="1:14">
      <c r="A32" s="25"/>
      <c r="B32" s="26"/>
      <c r="C32" s="90"/>
      <c r="D32" s="90"/>
      <c r="E32" s="90"/>
      <c r="F32" s="90"/>
      <c r="G32" s="88">
        <f t="shared" si="1"/>
        <v>0</v>
      </c>
      <c r="H32" s="131">
        <f t="shared" si="2"/>
        <v>0</v>
      </c>
      <c r="I32" s="17" t="str">
        <f t="shared" si="3"/>
        <v>H</v>
      </c>
      <c r="J32" s="88">
        <f t="shared" si="5"/>
        <v>0</v>
      </c>
      <c r="K32" s="20" t="str">
        <f t="shared" si="0"/>
        <v/>
      </c>
    </row>
    <row r="33" spans="1:11">
      <c r="A33" s="25"/>
      <c r="B33" s="26"/>
      <c r="C33" s="90"/>
      <c r="D33" s="90"/>
      <c r="E33" s="90"/>
      <c r="F33" s="90"/>
      <c r="G33" s="88">
        <f t="shared" si="1"/>
        <v>0</v>
      </c>
      <c r="H33" s="131">
        <f t="shared" si="2"/>
        <v>0</v>
      </c>
      <c r="I33" s="17" t="str">
        <f t="shared" si="3"/>
        <v>H</v>
      </c>
      <c r="J33" s="88">
        <f t="shared" si="5"/>
        <v>0</v>
      </c>
      <c r="K33" s="20" t="str">
        <f t="shared" si="0"/>
        <v/>
      </c>
    </row>
    <row r="34" spans="1:11">
      <c r="A34" s="25"/>
      <c r="B34" s="26"/>
      <c r="C34" s="90"/>
      <c r="D34" s="90"/>
      <c r="E34" s="90"/>
      <c r="F34" s="90"/>
      <c r="G34" s="88">
        <f t="shared" si="1"/>
        <v>0</v>
      </c>
      <c r="H34" s="131">
        <f t="shared" si="2"/>
        <v>0</v>
      </c>
      <c r="I34" s="17" t="str">
        <f t="shared" si="3"/>
        <v>H</v>
      </c>
      <c r="J34" s="88">
        <f t="shared" si="5"/>
        <v>0</v>
      </c>
      <c r="K34" s="20" t="str">
        <f t="shared" si="0"/>
        <v/>
      </c>
    </row>
    <row r="35" spans="1:11">
      <c r="A35" s="25"/>
      <c r="B35" s="26"/>
      <c r="C35" s="90"/>
      <c r="D35" s="90"/>
      <c r="E35" s="90"/>
      <c r="F35" s="90"/>
      <c r="G35" s="88">
        <f t="shared" si="1"/>
        <v>0</v>
      </c>
      <c r="H35" s="131">
        <f t="shared" si="2"/>
        <v>0</v>
      </c>
      <c r="I35" s="17" t="str">
        <f t="shared" si="3"/>
        <v>H</v>
      </c>
      <c r="J35" s="88">
        <f t="shared" si="5"/>
        <v>0</v>
      </c>
      <c r="K35" s="20" t="str">
        <f t="shared" si="0"/>
        <v/>
      </c>
    </row>
    <row r="36" spans="1:11">
      <c r="A36" s="25"/>
      <c r="B36" s="26"/>
      <c r="C36" s="90"/>
      <c r="D36" s="90"/>
      <c r="E36" s="90"/>
      <c r="F36" s="90"/>
      <c r="G36" s="88">
        <f t="shared" si="1"/>
        <v>0</v>
      </c>
      <c r="H36" s="131">
        <f t="shared" si="2"/>
        <v>0</v>
      </c>
      <c r="I36" s="17" t="str">
        <f t="shared" si="3"/>
        <v>H</v>
      </c>
      <c r="J36" s="88">
        <f t="shared" si="5"/>
        <v>0</v>
      </c>
      <c r="K36" s="20" t="str">
        <f t="shared" si="0"/>
        <v/>
      </c>
    </row>
    <row r="37" spans="1:11">
      <c r="A37" s="25"/>
      <c r="B37" s="26"/>
      <c r="C37" s="90"/>
      <c r="D37" s="90"/>
      <c r="E37" s="90"/>
      <c r="F37" s="90"/>
      <c r="G37" s="88">
        <f t="shared" si="1"/>
        <v>0</v>
      </c>
      <c r="H37" s="131">
        <f t="shared" si="2"/>
        <v>0</v>
      </c>
      <c r="I37" s="17" t="str">
        <f t="shared" si="3"/>
        <v>H</v>
      </c>
      <c r="J37" s="88">
        <f t="shared" si="5"/>
        <v>0</v>
      </c>
      <c r="K37" s="20" t="str">
        <f t="shared" si="0"/>
        <v/>
      </c>
    </row>
    <row r="38" spans="1:11">
      <c r="A38" s="25"/>
      <c r="B38" s="26"/>
      <c r="C38" s="90"/>
      <c r="D38" s="90"/>
      <c r="E38" s="90"/>
      <c r="F38" s="90"/>
      <c r="G38" s="88">
        <f t="shared" si="1"/>
        <v>0</v>
      </c>
      <c r="H38" s="131">
        <f t="shared" si="2"/>
        <v>0</v>
      </c>
      <c r="I38" s="17" t="str">
        <f t="shared" si="3"/>
        <v>H</v>
      </c>
      <c r="J38" s="88">
        <f t="shared" si="5"/>
        <v>0</v>
      </c>
      <c r="K38" s="20" t="str">
        <f t="shared" si="0"/>
        <v/>
      </c>
    </row>
    <row r="39" spans="1:11">
      <c r="A39" s="25"/>
      <c r="B39" s="26"/>
      <c r="C39" s="90"/>
      <c r="D39" s="90"/>
      <c r="E39" s="90"/>
      <c r="F39" s="90"/>
      <c r="G39" s="88">
        <f t="shared" si="1"/>
        <v>0</v>
      </c>
      <c r="H39" s="131">
        <f t="shared" si="2"/>
        <v>0</v>
      </c>
      <c r="I39" s="17" t="str">
        <f t="shared" si="3"/>
        <v>H</v>
      </c>
      <c r="J39" s="88">
        <f t="shared" si="5"/>
        <v>0</v>
      </c>
      <c r="K39" s="20" t="str">
        <f t="shared" si="0"/>
        <v/>
      </c>
    </row>
    <row r="40" spans="1:11">
      <c r="A40" s="25"/>
      <c r="B40" s="26"/>
      <c r="C40" s="90"/>
      <c r="D40" s="90"/>
      <c r="E40" s="90"/>
      <c r="F40" s="90"/>
      <c r="G40" s="88">
        <f t="shared" si="1"/>
        <v>0</v>
      </c>
      <c r="H40" s="131">
        <f t="shared" si="2"/>
        <v>0</v>
      </c>
      <c r="I40" s="17" t="str">
        <f t="shared" si="3"/>
        <v>H</v>
      </c>
      <c r="J40" s="88">
        <f t="shared" si="5"/>
        <v>0</v>
      </c>
      <c r="K40" s="20" t="str">
        <f t="shared" si="0"/>
        <v/>
      </c>
    </row>
    <row r="41" spans="1:11">
      <c r="A41" s="25"/>
      <c r="B41" s="26"/>
      <c r="C41" s="90"/>
      <c r="D41" s="90"/>
      <c r="E41" s="90"/>
      <c r="F41" s="90"/>
      <c r="G41" s="88">
        <f t="shared" si="1"/>
        <v>0</v>
      </c>
      <c r="H41" s="131">
        <f t="shared" si="2"/>
        <v>0</v>
      </c>
      <c r="I41" s="17" t="str">
        <f t="shared" si="3"/>
        <v>H</v>
      </c>
      <c r="J41" s="88">
        <f t="shared" si="5"/>
        <v>0</v>
      </c>
      <c r="K41" s="20" t="str">
        <f t="shared" si="0"/>
        <v/>
      </c>
    </row>
    <row r="42" spans="1:11">
      <c r="A42" s="25"/>
      <c r="B42" s="26"/>
      <c r="C42" s="90"/>
      <c r="D42" s="90"/>
      <c r="E42" s="90"/>
      <c r="F42" s="90"/>
      <c r="G42" s="88">
        <f t="shared" si="1"/>
        <v>0</v>
      </c>
      <c r="H42" s="131">
        <f t="shared" si="2"/>
        <v>0</v>
      </c>
      <c r="I42" s="17" t="str">
        <f t="shared" si="3"/>
        <v>H</v>
      </c>
      <c r="J42" s="88">
        <f t="shared" si="5"/>
        <v>0</v>
      </c>
      <c r="K42" s="20" t="str">
        <f t="shared" si="0"/>
        <v/>
      </c>
    </row>
    <row r="43" spans="1:11">
      <c r="A43" s="25"/>
      <c r="B43" s="26"/>
      <c r="C43" s="90"/>
      <c r="D43" s="90"/>
      <c r="E43" s="90"/>
      <c r="F43" s="90"/>
      <c r="G43" s="88">
        <f t="shared" si="1"/>
        <v>0</v>
      </c>
      <c r="H43" s="131">
        <f t="shared" si="2"/>
        <v>0</v>
      </c>
      <c r="I43" s="17" t="str">
        <f t="shared" si="3"/>
        <v>H</v>
      </c>
      <c r="J43" s="88">
        <f t="shared" si="5"/>
        <v>0</v>
      </c>
      <c r="K43" s="20" t="str">
        <f t="shared" si="0"/>
        <v/>
      </c>
    </row>
    <row r="44" spans="1:11">
      <c r="A44" s="25"/>
      <c r="B44" s="26"/>
      <c r="C44" s="90"/>
      <c r="D44" s="90"/>
      <c r="E44" s="90"/>
      <c r="F44" s="90"/>
      <c r="G44" s="88">
        <f t="shared" si="1"/>
        <v>0</v>
      </c>
      <c r="H44" s="131">
        <f t="shared" si="2"/>
        <v>0</v>
      </c>
      <c r="I44" s="17" t="str">
        <f t="shared" si="3"/>
        <v>H</v>
      </c>
      <c r="J44" s="88">
        <f t="shared" si="5"/>
        <v>0</v>
      </c>
      <c r="K44" s="20" t="str">
        <f t="shared" si="0"/>
        <v/>
      </c>
    </row>
    <row r="45" spans="1:11">
      <c r="A45" s="25"/>
      <c r="B45" s="26"/>
      <c r="C45" s="90"/>
      <c r="D45" s="90"/>
      <c r="E45" s="90"/>
      <c r="F45" s="90"/>
      <c r="G45" s="88">
        <f t="shared" si="1"/>
        <v>0</v>
      </c>
      <c r="H45" s="131">
        <f t="shared" si="2"/>
        <v>0</v>
      </c>
      <c r="I45" s="17" t="str">
        <f t="shared" si="3"/>
        <v>H</v>
      </c>
      <c r="J45" s="88">
        <f t="shared" si="5"/>
        <v>0</v>
      </c>
      <c r="K45" s="20" t="str">
        <f t="shared" si="0"/>
        <v/>
      </c>
    </row>
    <row r="46" spans="1:11">
      <c r="A46" s="25"/>
      <c r="B46" s="26"/>
      <c r="C46" s="90"/>
      <c r="D46" s="90"/>
      <c r="E46" s="90"/>
      <c r="F46" s="90"/>
      <c r="G46" s="88">
        <f t="shared" si="1"/>
        <v>0</v>
      </c>
      <c r="H46" s="131">
        <f t="shared" si="2"/>
        <v>0</v>
      </c>
      <c r="I46" s="17" t="str">
        <f t="shared" si="3"/>
        <v>H</v>
      </c>
      <c r="J46" s="88">
        <f t="shared" si="5"/>
        <v>0</v>
      </c>
      <c r="K46" s="20" t="str">
        <f t="shared" si="0"/>
        <v/>
      </c>
    </row>
    <row r="47" spans="1:11">
      <c r="A47" s="25"/>
      <c r="B47" s="26"/>
      <c r="C47" s="90"/>
      <c r="D47" s="90"/>
      <c r="E47" s="90"/>
      <c r="F47" s="90"/>
      <c r="G47" s="88">
        <f t="shared" si="1"/>
        <v>0</v>
      </c>
      <c r="H47" s="131">
        <f t="shared" si="2"/>
        <v>0</v>
      </c>
      <c r="I47" s="17" t="str">
        <f t="shared" si="3"/>
        <v>H</v>
      </c>
      <c r="J47" s="88">
        <f t="shared" si="5"/>
        <v>0</v>
      </c>
      <c r="K47" s="20" t="str">
        <f t="shared" si="0"/>
        <v/>
      </c>
    </row>
    <row r="48" spans="1:11">
      <c r="A48" s="25"/>
      <c r="B48" s="26"/>
      <c r="C48" s="90"/>
      <c r="D48" s="90"/>
      <c r="E48" s="90"/>
      <c r="F48" s="90"/>
      <c r="G48" s="88">
        <f t="shared" si="1"/>
        <v>0</v>
      </c>
      <c r="H48" s="131">
        <f t="shared" si="2"/>
        <v>0</v>
      </c>
      <c r="I48" s="17" t="str">
        <f t="shared" si="3"/>
        <v>H</v>
      </c>
      <c r="J48" s="88">
        <f t="shared" si="5"/>
        <v>0</v>
      </c>
      <c r="K48" s="20" t="str">
        <f t="shared" si="0"/>
        <v/>
      </c>
    </row>
    <row r="49" spans="1:11">
      <c r="A49" s="25"/>
      <c r="B49" s="26"/>
      <c r="C49" s="90"/>
      <c r="D49" s="90"/>
      <c r="E49" s="90"/>
      <c r="F49" s="90"/>
      <c r="G49" s="88">
        <f t="shared" si="1"/>
        <v>0</v>
      </c>
      <c r="H49" s="131">
        <f t="shared" si="2"/>
        <v>0</v>
      </c>
      <c r="I49" s="17" t="str">
        <f t="shared" si="3"/>
        <v>H</v>
      </c>
      <c r="J49" s="88">
        <f t="shared" si="5"/>
        <v>0</v>
      </c>
      <c r="K49" s="20" t="str">
        <f t="shared" si="0"/>
        <v/>
      </c>
    </row>
    <row r="50" spans="1:11">
      <c r="A50" s="25"/>
      <c r="B50" s="26"/>
      <c r="C50" s="90"/>
      <c r="D50" s="90"/>
      <c r="E50" s="90"/>
      <c r="F50" s="90"/>
      <c r="G50" s="88">
        <f t="shared" si="1"/>
        <v>0</v>
      </c>
      <c r="H50" s="131">
        <f t="shared" si="2"/>
        <v>0</v>
      </c>
      <c r="I50" s="17" t="str">
        <f t="shared" si="3"/>
        <v>H</v>
      </c>
      <c r="J50" s="88">
        <f t="shared" si="5"/>
        <v>0</v>
      </c>
      <c r="K50" s="20" t="str">
        <f t="shared" si="0"/>
        <v/>
      </c>
    </row>
    <row r="51" spans="1:11">
      <c r="A51" s="25"/>
      <c r="B51" s="26"/>
      <c r="C51" s="90"/>
      <c r="D51" s="90"/>
      <c r="E51" s="90"/>
      <c r="F51" s="90"/>
      <c r="G51" s="88">
        <f t="shared" si="1"/>
        <v>0</v>
      </c>
      <c r="H51" s="131">
        <f t="shared" si="2"/>
        <v>0</v>
      </c>
      <c r="I51" s="17" t="str">
        <f t="shared" si="3"/>
        <v>H</v>
      </c>
      <c r="J51" s="88">
        <f t="shared" si="5"/>
        <v>0</v>
      </c>
      <c r="K51" s="20" t="str">
        <f t="shared" si="0"/>
        <v/>
      </c>
    </row>
    <row r="52" spans="1:11">
      <c r="A52" s="25"/>
      <c r="B52" s="26"/>
      <c r="C52" s="90"/>
      <c r="D52" s="90"/>
      <c r="E52" s="90"/>
      <c r="F52" s="90"/>
      <c r="G52" s="88">
        <f t="shared" si="1"/>
        <v>0</v>
      </c>
      <c r="H52" s="131">
        <f t="shared" si="2"/>
        <v>0</v>
      </c>
      <c r="I52" s="17" t="str">
        <f t="shared" si="3"/>
        <v>H</v>
      </c>
      <c r="J52" s="88">
        <f t="shared" si="5"/>
        <v>0</v>
      </c>
      <c r="K52" s="20" t="str">
        <f t="shared" si="0"/>
        <v/>
      </c>
    </row>
    <row r="53" spans="1:11">
      <c r="A53" s="25"/>
      <c r="B53" s="26"/>
      <c r="C53" s="90"/>
      <c r="D53" s="90"/>
      <c r="E53" s="90"/>
      <c r="F53" s="90"/>
      <c r="G53" s="88">
        <f t="shared" si="1"/>
        <v>0</v>
      </c>
      <c r="H53" s="131">
        <f t="shared" si="2"/>
        <v>0</v>
      </c>
      <c r="I53" s="17" t="str">
        <f t="shared" si="3"/>
        <v>H</v>
      </c>
      <c r="J53" s="88">
        <f t="shared" si="5"/>
        <v>0</v>
      </c>
      <c r="K53" s="20" t="str">
        <f t="shared" si="0"/>
        <v/>
      </c>
    </row>
    <row r="54" spans="1:11">
      <c r="A54" s="25"/>
      <c r="B54" s="26"/>
      <c r="C54" s="90"/>
      <c r="D54" s="90"/>
      <c r="E54" s="90"/>
      <c r="F54" s="90"/>
      <c r="G54" s="88">
        <f t="shared" si="1"/>
        <v>0</v>
      </c>
      <c r="H54" s="131">
        <f t="shared" si="2"/>
        <v>0</v>
      </c>
      <c r="I54" s="17" t="str">
        <f t="shared" si="3"/>
        <v>H</v>
      </c>
      <c r="J54" s="88">
        <f t="shared" si="5"/>
        <v>0</v>
      </c>
      <c r="K54" s="20" t="str">
        <f t="shared" si="0"/>
        <v/>
      </c>
    </row>
    <row r="55" spans="1:11">
      <c r="A55" s="25"/>
      <c r="B55" s="26"/>
      <c r="C55" s="90"/>
      <c r="D55" s="90"/>
      <c r="E55" s="90"/>
      <c r="F55" s="90"/>
      <c r="G55" s="88">
        <f t="shared" si="1"/>
        <v>0</v>
      </c>
      <c r="H55" s="131">
        <f t="shared" si="2"/>
        <v>0</v>
      </c>
      <c r="I55" s="17" t="str">
        <f t="shared" si="3"/>
        <v>H</v>
      </c>
      <c r="J55" s="88">
        <f t="shared" si="5"/>
        <v>0</v>
      </c>
      <c r="K55" s="20" t="str">
        <f t="shared" si="0"/>
        <v/>
      </c>
    </row>
    <row r="56" spans="1:11">
      <c r="A56" s="25"/>
      <c r="B56" s="26"/>
      <c r="C56" s="90"/>
      <c r="D56" s="90"/>
      <c r="E56" s="90"/>
      <c r="F56" s="90"/>
      <c r="G56" s="88">
        <f t="shared" si="1"/>
        <v>0</v>
      </c>
      <c r="H56" s="131">
        <f t="shared" si="2"/>
        <v>0</v>
      </c>
      <c r="I56" s="17" t="str">
        <f t="shared" si="3"/>
        <v>H</v>
      </c>
      <c r="J56" s="88">
        <f t="shared" si="5"/>
        <v>0</v>
      </c>
      <c r="K56" s="20" t="str">
        <f t="shared" si="0"/>
        <v/>
      </c>
    </row>
    <row r="57" spans="1:11">
      <c r="A57" s="25"/>
      <c r="B57" s="26"/>
      <c r="C57" s="90"/>
      <c r="D57" s="90"/>
      <c r="E57" s="90"/>
      <c r="F57" s="90"/>
      <c r="G57" s="88">
        <f t="shared" si="1"/>
        <v>0</v>
      </c>
      <c r="H57" s="131">
        <f t="shared" si="2"/>
        <v>0</v>
      </c>
      <c r="I57" s="17" t="str">
        <f t="shared" si="3"/>
        <v>H</v>
      </c>
      <c r="J57" s="88">
        <f t="shared" si="5"/>
        <v>0</v>
      </c>
      <c r="K57" s="20" t="str">
        <f t="shared" si="0"/>
        <v/>
      </c>
    </row>
    <row r="58" spans="1:11">
      <c r="A58" s="25"/>
      <c r="B58" s="26"/>
      <c r="C58" s="90"/>
      <c r="D58" s="90"/>
      <c r="E58" s="90"/>
      <c r="F58" s="90"/>
      <c r="G58" s="88">
        <f t="shared" si="1"/>
        <v>0</v>
      </c>
      <c r="H58" s="131">
        <f t="shared" si="2"/>
        <v>0</v>
      </c>
      <c r="I58" s="17" t="str">
        <f t="shared" si="3"/>
        <v>H</v>
      </c>
      <c r="J58" s="88">
        <f t="shared" si="5"/>
        <v>0</v>
      </c>
      <c r="K58" s="20" t="str">
        <f t="shared" si="0"/>
        <v/>
      </c>
    </row>
    <row r="59" spans="1:11">
      <c r="A59" s="25"/>
      <c r="B59" s="26"/>
      <c r="C59" s="90"/>
      <c r="D59" s="90"/>
      <c r="E59" s="90"/>
      <c r="F59" s="90"/>
      <c r="G59" s="88">
        <f t="shared" si="1"/>
        <v>0</v>
      </c>
      <c r="H59" s="131">
        <f t="shared" si="2"/>
        <v>0</v>
      </c>
      <c r="I59" s="17" t="str">
        <f t="shared" si="3"/>
        <v>H</v>
      </c>
      <c r="J59" s="88">
        <f t="shared" si="5"/>
        <v>0</v>
      </c>
      <c r="K59" s="20" t="str">
        <f t="shared" si="0"/>
        <v/>
      </c>
    </row>
    <row r="60" spans="1:11">
      <c r="A60" s="25"/>
      <c r="B60" s="26"/>
      <c r="C60" s="90"/>
      <c r="D60" s="90"/>
      <c r="E60" s="90"/>
      <c r="F60" s="90"/>
      <c r="G60" s="88">
        <f t="shared" si="1"/>
        <v>0</v>
      </c>
      <c r="H60" s="131">
        <f t="shared" si="2"/>
        <v>0</v>
      </c>
      <c r="I60" s="17" t="str">
        <f t="shared" si="3"/>
        <v>H</v>
      </c>
      <c r="J60" s="88">
        <f t="shared" si="5"/>
        <v>0</v>
      </c>
      <c r="K60" s="20" t="str">
        <f t="shared" si="0"/>
        <v/>
      </c>
    </row>
    <row r="61" spans="1:11">
      <c r="A61" s="25"/>
      <c r="B61" s="26"/>
      <c r="C61" s="90"/>
      <c r="D61" s="90"/>
      <c r="E61" s="90"/>
      <c r="F61" s="90"/>
      <c r="G61" s="88">
        <f t="shared" si="1"/>
        <v>0</v>
      </c>
      <c r="H61" s="131">
        <f t="shared" si="2"/>
        <v>0</v>
      </c>
      <c r="I61" s="17" t="str">
        <f t="shared" si="3"/>
        <v>H</v>
      </c>
      <c r="J61" s="88">
        <f t="shared" si="5"/>
        <v>0</v>
      </c>
      <c r="K61" s="20" t="str">
        <f t="shared" si="0"/>
        <v/>
      </c>
    </row>
    <row r="62" spans="1:11">
      <c r="A62" s="25"/>
      <c r="B62" s="26"/>
      <c r="C62" s="90"/>
      <c r="D62" s="90"/>
      <c r="E62" s="90"/>
      <c r="F62" s="90"/>
      <c r="G62" s="88">
        <f t="shared" si="1"/>
        <v>0</v>
      </c>
      <c r="H62" s="131">
        <f t="shared" si="2"/>
        <v>0</v>
      </c>
      <c r="I62" s="17" t="str">
        <f t="shared" si="3"/>
        <v>H</v>
      </c>
      <c r="J62" s="88">
        <f t="shared" si="5"/>
        <v>0</v>
      </c>
      <c r="K62" s="20" t="str">
        <f t="shared" si="0"/>
        <v/>
      </c>
    </row>
    <row r="63" spans="1:11">
      <c r="A63" s="25"/>
      <c r="B63" s="26"/>
      <c r="C63" s="90"/>
      <c r="D63" s="90"/>
      <c r="E63" s="90"/>
      <c r="F63" s="90"/>
      <c r="G63" s="88">
        <f t="shared" si="1"/>
        <v>0</v>
      </c>
      <c r="H63" s="131">
        <f t="shared" si="2"/>
        <v>0</v>
      </c>
      <c r="I63" s="17" t="str">
        <f t="shared" si="3"/>
        <v>H</v>
      </c>
      <c r="J63" s="88">
        <f t="shared" si="5"/>
        <v>0</v>
      </c>
      <c r="K63" s="20" t="str">
        <f t="shared" si="0"/>
        <v/>
      </c>
    </row>
    <row r="64" spans="1:11">
      <c r="A64" s="25"/>
      <c r="B64" s="26"/>
      <c r="C64" s="90"/>
      <c r="D64" s="90"/>
      <c r="E64" s="90"/>
      <c r="F64" s="90"/>
      <c r="G64" s="88">
        <f t="shared" si="1"/>
        <v>0</v>
      </c>
      <c r="H64" s="131">
        <f t="shared" si="2"/>
        <v>0</v>
      </c>
      <c r="I64" s="17" t="str">
        <f t="shared" si="3"/>
        <v>H</v>
      </c>
      <c r="J64" s="88">
        <f t="shared" si="5"/>
        <v>0</v>
      </c>
      <c r="K64" s="20" t="str">
        <f t="shared" si="0"/>
        <v/>
      </c>
    </row>
    <row r="65" spans="1:11">
      <c r="A65" s="25"/>
      <c r="B65" s="26"/>
      <c r="C65" s="90"/>
      <c r="D65" s="90"/>
      <c r="E65" s="90"/>
      <c r="F65" s="90"/>
      <c r="G65" s="88">
        <f t="shared" si="1"/>
        <v>0</v>
      </c>
      <c r="H65" s="131">
        <f t="shared" si="2"/>
        <v>0</v>
      </c>
      <c r="I65" s="17" t="str">
        <f t="shared" si="3"/>
        <v>H</v>
      </c>
      <c r="J65" s="88">
        <f t="shared" si="5"/>
        <v>0</v>
      </c>
      <c r="K65" s="20" t="str">
        <f t="shared" si="0"/>
        <v/>
      </c>
    </row>
    <row r="66" spans="1:11">
      <c r="A66" s="25"/>
      <c r="B66" s="26"/>
      <c r="C66" s="90"/>
      <c r="D66" s="90"/>
      <c r="E66" s="90"/>
      <c r="F66" s="90"/>
      <c r="G66" s="88">
        <f t="shared" si="1"/>
        <v>0</v>
      </c>
      <c r="H66" s="131">
        <f t="shared" si="2"/>
        <v>0</v>
      </c>
      <c r="I66" s="17" t="str">
        <f t="shared" si="3"/>
        <v>H</v>
      </c>
      <c r="J66" s="88">
        <f t="shared" si="5"/>
        <v>0</v>
      </c>
      <c r="K66" s="20" t="str">
        <f t="shared" si="0"/>
        <v/>
      </c>
    </row>
    <row r="67" spans="1:11">
      <c r="A67" s="25"/>
      <c r="B67" s="26"/>
      <c r="C67" s="90"/>
      <c r="D67" s="90"/>
      <c r="E67" s="90"/>
      <c r="F67" s="90"/>
      <c r="G67" s="88">
        <f t="shared" si="1"/>
        <v>0</v>
      </c>
      <c r="H67" s="131">
        <f t="shared" si="2"/>
        <v>0</v>
      </c>
      <c r="I67" s="17" t="str">
        <f t="shared" si="3"/>
        <v>H</v>
      </c>
      <c r="J67" s="88">
        <f t="shared" si="5"/>
        <v>0</v>
      </c>
      <c r="K67" s="20" t="str">
        <f t="shared" si="0"/>
        <v/>
      </c>
    </row>
    <row r="68" spans="1:11">
      <c r="A68" s="25"/>
      <c r="B68" s="26"/>
      <c r="C68" s="90"/>
      <c r="D68" s="90"/>
      <c r="E68" s="90"/>
      <c r="F68" s="90"/>
      <c r="G68" s="88">
        <f t="shared" si="1"/>
        <v>0</v>
      </c>
      <c r="H68" s="131">
        <f t="shared" si="2"/>
        <v>0</v>
      </c>
      <c r="I68" s="17" t="str">
        <f t="shared" si="3"/>
        <v>H</v>
      </c>
      <c r="J68" s="88">
        <f t="shared" si="5"/>
        <v>0</v>
      </c>
      <c r="K68" s="20" t="str">
        <f t="shared" si="0"/>
        <v/>
      </c>
    </row>
    <row r="69" spans="1:11">
      <c r="A69" s="25"/>
      <c r="B69" s="26"/>
      <c r="C69" s="90"/>
      <c r="D69" s="90"/>
      <c r="E69" s="90"/>
      <c r="F69" s="90"/>
      <c r="G69" s="88">
        <f t="shared" si="1"/>
        <v>0</v>
      </c>
      <c r="H69" s="131">
        <f t="shared" si="2"/>
        <v>0</v>
      </c>
      <c r="I69" s="17" t="str">
        <f t="shared" si="3"/>
        <v>H</v>
      </c>
      <c r="J69" s="88">
        <f t="shared" si="5"/>
        <v>0</v>
      </c>
      <c r="K69" s="20" t="str">
        <f t="shared" si="0"/>
        <v/>
      </c>
    </row>
    <row r="70" spans="1:11">
      <c r="A70" s="25"/>
      <c r="B70" s="26"/>
      <c r="C70" s="90"/>
      <c r="D70" s="90"/>
      <c r="E70" s="90"/>
      <c r="F70" s="90"/>
      <c r="G70" s="88">
        <f t="shared" si="1"/>
        <v>0</v>
      </c>
      <c r="H70" s="131">
        <f t="shared" si="2"/>
        <v>0</v>
      </c>
      <c r="I70" s="17" t="str">
        <f t="shared" si="3"/>
        <v>H</v>
      </c>
      <c r="J70" s="88">
        <f t="shared" si="5"/>
        <v>0</v>
      </c>
      <c r="K70" s="20" t="str">
        <f t="shared" si="0"/>
        <v/>
      </c>
    </row>
    <row r="71" spans="1:11">
      <c r="A71" s="25"/>
      <c r="B71" s="26"/>
      <c r="C71" s="90"/>
      <c r="D71" s="90"/>
      <c r="E71" s="90"/>
      <c r="F71" s="90"/>
      <c r="G71" s="88">
        <f t="shared" si="1"/>
        <v>0</v>
      </c>
      <c r="H71" s="131">
        <f t="shared" si="2"/>
        <v>0</v>
      </c>
      <c r="I71" s="17" t="str">
        <f t="shared" si="3"/>
        <v>H</v>
      </c>
      <c r="J71" s="88">
        <f t="shared" si="5"/>
        <v>0</v>
      </c>
      <c r="K71" s="20" t="str">
        <f t="shared" si="0"/>
        <v/>
      </c>
    </row>
    <row r="72" spans="1:11">
      <c r="A72" s="25"/>
      <c r="B72" s="26"/>
      <c r="C72" s="90"/>
      <c r="D72" s="90"/>
      <c r="E72" s="90"/>
      <c r="F72" s="90"/>
      <c r="G72" s="88">
        <f t="shared" si="1"/>
        <v>0</v>
      </c>
      <c r="H72" s="131">
        <f t="shared" si="2"/>
        <v>0</v>
      </c>
      <c r="I72" s="17" t="str">
        <f t="shared" si="3"/>
        <v>H</v>
      </c>
      <c r="J72" s="88">
        <f t="shared" si="5"/>
        <v>0</v>
      </c>
      <c r="K72" s="20" t="str">
        <f t="shared" si="0"/>
        <v/>
      </c>
    </row>
    <row r="73" spans="1:11">
      <c r="A73" s="25"/>
      <c r="B73" s="26"/>
      <c r="C73" s="90"/>
      <c r="D73" s="90"/>
      <c r="E73" s="90"/>
      <c r="F73" s="90"/>
      <c r="G73" s="88">
        <f t="shared" si="1"/>
        <v>0</v>
      </c>
      <c r="H73" s="131">
        <f t="shared" si="2"/>
        <v>0</v>
      </c>
      <c r="I73" s="17" t="str">
        <f t="shared" si="3"/>
        <v>H</v>
      </c>
      <c r="J73" s="88">
        <f t="shared" si="5"/>
        <v>0</v>
      </c>
      <c r="K73" s="20" t="str">
        <f t="shared" si="0"/>
        <v/>
      </c>
    </row>
    <row r="74" spans="1:11">
      <c r="A74" s="25"/>
      <c r="B74" s="26"/>
      <c r="C74" s="90"/>
      <c r="D74" s="90"/>
      <c r="E74" s="90"/>
      <c r="F74" s="90"/>
      <c r="G74" s="88">
        <f t="shared" si="1"/>
        <v>0</v>
      </c>
      <c r="H74" s="131">
        <f t="shared" si="2"/>
        <v>0</v>
      </c>
      <c r="I74" s="17" t="str">
        <f t="shared" si="3"/>
        <v>H</v>
      </c>
      <c r="J74" s="88">
        <f t="shared" si="5"/>
        <v>0</v>
      </c>
      <c r="K74" s="20" t="str">
        <f t="shared" si="0"/>
        <v/>
      </c>
    </row>
    <row r="75" spans="1:11">
      <c r="A75" s="25"/>
      <c r="B75" s="26"/>
      <c r="C75" s="90"/>
      <c r="D75" s="90"/>
      <c r="E75" s="90"/>
      <c r="F75" s="90"/>
      <c r="G75" s="88">
        <f t="shared" si="1"/>
        <v>0</v>
      </c>
      <c r="H75" s="131">
        <f t="shared" si="2"/>
        <v>0</v>
      </c>
      <c r="I75" s="17" t="str">
        <f t="shared" si="3"/>
        <v>H</v>
      </c>
      <c r="J75" s="88">
        <f t="shared" si="5"/>
        <v>0</v>
      </c>
      <c r="K75" s="20" t="str">
        <f t="shared" si="0"/>
        <v/>
      </c>
    </row>
    <row r="76" spans="1:11">
      <c r="A76" s="25"/>
      <c r="B76" s="26"/>
      <c r="C76" s="90"/>
      <c r="D76" s="90"/>
      <c r="E76" s="90"/>
      <c r="F76" s="90"/>
      <c r="G76" s="88">
        <f t="shared" si="1"/>
        <v>0</v>
      </c>
      <c r="H76" s="131">
        <f t="shared" si="2"/>
        <v>0</v>
      </c>
      <c r="I76" s="17" t="str">
        <f t="shared" si="3"/>
        <v>H</v>
      </c>
      <c r="J76" s="88">
        <f t="shared" si="5"/>
        <v>0</v>
      </c>
      <c r="K76" s="20" t="str">
        <f t="shared" si="0"/>
        <v/>
      </c>
    </row>
    <row r="77" spans="1:11">
      <c r="A77" s="25"/>
      <c r="B77" s="26"/>
      <c r="C77" s="90"/>
      <c r="D77" s="90"/>
      <c r="E77" s="90"/>
      <c r="F77" s="90"/>
      <c r="G77" s="88">
        <f t="shared" si="1"/>
        <v>0</v>
      </c>
      <c r="H77" s="131">
        <f t="shared" si="2"/>
        <v>0</v>
      </c>
      <c r="I77" s="17" t="str">
        <f t="shared" si="3"/>
        <v>H</v>
      </c>
      <c r="J77" s="88">
        <f t="shared" si="5"/>
        <v>0</v>
      </c>
      <c r="K77" s="20" t="str">
        <f t="shared" si="0"/>
        <v/>
      </c>
    </row>
    <row r="78" spans="1:11">
      <c r="A78" s="25"/>
      <c r="B78" s="26"/>
      <c r="C78" s="90"/>
      <c r="D78" s="90"/>
      <c r="E78" s="90"/>
      <c r="F78" s="90"/>
      <c r="G78" s="88">
        <f t="shared" si="1"/>
        <v>0</v>
      </c>
      <c r="H78" s="131">
        <f t="shared" si="2"/>
        <v>0</v>
      </c>
      <c r="I78" s="17" t="str">
        <f t="shared" si="3"/>
        <v>H</v>
      </c>
      <c r="J78" s="88">
        <f t="shared" si="5"/>
        <v>0</v>
      </c>
      <c r="K78" s="20" t="str">
        <f t="shared" si="0"/>
        <v/>
      </c>
    </row>
    <row r="79" spans="1:11">
      <c r="A79" s="25"/>
      <c r="B79" s="26"/>
      <c r="C79" s="90"/>
      <c r="D79" s="90"/>
      <c r="E79" s="90"/>
      <c r="F79" s="90"/>
      <c r="G79" s="88">
        <f t="shared" si="1"/>
        <v>0</v>
      </c>
      <c r="H79" s="131">
        <f t="shared" si="2"/>
        <v>0</v>
      </c>
      <c r="I79" s="17" t="str">
        <f t="shared" si="3"/>
        <v>H</v>
      </c>
      <c r="J79" s="88">
        <f t="shared" si="5"/>
        <v>0</v>
      </c>
      <c r="K79" s="20" t="str">
        <f t="shared" si="0"/>
        <v/>
      </c>
    </row>
    <row r="80" spans="1:11">
      <c r="A80" s="25"/>
      <c r="B80" s="26"/>
      <c r="C80" s="90"/>
      <c r="D80" s="90"/>
      <c r="E80" s="90"/>
      <c r="F80" s="90"/>
      <c r="G80" s="88">
        <f t="shared" si="1"/>
        <v>0</v>
      </c>
      <c r="H80" s="131">
        <f t="shared" si="2"/>
        <v>0</v>
      </c>
      <c r="I80" s="17" t="str">
        <f t="shared" si="3"/>
        <v>H</v>
      </c>
      <c r="J80" s="88">
        <f t="shared" si="5"/>
        <v>0</v>
      </c>
      <c r="K80" s="20" t="str">
        <f t="shared" si="0"/>
        <v/>
      </c>
    </row>
    <row r="81" spans="1:11">
      <c r="A81" s="25"/>
      <c r="B81" s="26"/>
      <c r="C81" s="90"/>
      <c r="D81" s="90"/>
      <c r="E81" s="90"/>
      <c r="F81" s="90"/>
      <c r="G81" s="88">
        <f t="shared" si="1"/>
        <v>0</v>
      </c>
      <c r="H81" s="131">
        <f t="shared" si="2"/>
        <v>0</v>
      </c>
      <c r="I81" s="17" t="str">
        <f t="shared" si="3"/>
        <v>H</v>
      </c>
      <c r="J81" s="88">
        <f t="shared" si="5"/>
        <v>0</v>
      </c>
      <c r="K81" s="20" t="str">
        <f t="shared" si="0"/>
        <v/>
      </c>
    </row>
    <row r="82" spans="1:11">
      <c r="A82" s="25"/>
      <c r="B82" s="26"/>
      <c r="C82" s="90"/>
      <c r="D82" s="90"/>
      <c r="E82" s="90"/>
      <c r="F82" s="90"/>
      <c r="G82" s="88">
        <f t="shared" si="1"/>
        <v>0</v>
      </c>
      <c r="H82" s="131">
        <f t="shared" si="2"/>
        <v>0</v>
      </c>
      <c r="I82" s="17" t="str">
        <f t="shared" si="3"/>
        <v>H</v>
      </c>
      <c r="J82" s="88">
        <f t="shared" si="5"/>
        <v>0</v>
      </c>
      <c r="K82" s="20" t="str">
        <f t="shared" si="0"/>
        <v/>
      </c>
    </row>
    <row r="83" spans="1:11">
      <c r="A83" s="25"/>
      <c r="B83" s="26"/>
      <c r="C83" s="90"/>
      <c r="D83" s="90"/>
      <c r="E83" s="90"/>
      <c r="F83" s="90"/>
      <c r="G83" s="88">
        <f t="shared" si="1"/>
        <v>0</v>
      </c>
      <c r="H83" s="131">
        <f t="shared" si="2"/>
        <v>0</v>
      </c>
      <c r="I83" s="17" t="str">
        <f t="shared" si="3"/>
        <v>H</v>
      </c>
      <c r="J83" s="88">
        <f t="shared" si="5"/>
        <v>0</v>
      </c>
      <c r="K83" s="20" t="str">
        <f t="shared" si="0"/>
        <v/>
      </c>
    </row>
    <row r="84" spans="1:11">
      <c r="A84" s="25"/>
      <c r="B84" s="26"/>
      <c r="C84" s="90"/>
      <c r="D84" s="90"/>
      <c r="E84" s="90"/>
      <c r="F84" s="90"/>
      <c r="G84" s="88">
        <f t="shared" si="1"/>
        <v>0</v>
      </c>
      <c r="H84" s="131">
        <f t="shared" si="2"/>
        <v>0</v>
      </c>
      <c r="I84" s="17" t="str">
        <f t="shared" si="3"/>
        <v>H</v>
      </c>
      <c r="J84" s="88">
        <f t="shared" si="5"/>
        <v>0</v>
      </c>
      <c r="K84" s="20" t="str">
        <f t="shared" si="0"/>
        <v/>
      </c>
    </row>
    <row r="85" spans="1:11">
      <c r="A85" s="25"/>
      <c r="B85" s="26"/>
      <c r="C85" s="90"/>
      <c r="D85" s="90"/>
      <c r="E85" s="90"/>
      <c r="F85" s="90"/>
      <c r="G85" s="88">
        <f t="shared" si="1"/>
        <v>0</v>
      </c>
      <c r="H85" s="131">
        <f t="shared" si="2"/>
        <v>0</v>
      </c>
      <c r="I85" s="17" t="str">
        <f t="shared" si="3"/>
        <v>H</v>
      </c>
      <c r="J85" s="88">
        <f t="shared" si="5"/>
        <v>0</v>
      </c>
      <c r="K85" s="20" t="str">
        <f t="shared" si="0"/>
        <v/>
      </c>
    </row>
    <row r="86" spans="1:11">
      <c r="A86" s="25"/>
      <c r="B86" s="26"/>
      <c r="C86" s="90"/>
      <c r="D86" s="90"/>
      <c r="E86" s="90"/>
      <c r="F86" s="90"/>
      <c r="G86" s="88">
        <f t="shared" si="1"/>
        <v>0</v>
      </c>
      <c r="H86" s="131">
        <f t="shared" si="2"/>
        <v>0</v>
      </c>
      <c r="I86" s="17" t="str">
        <f t="shared" si="3"/>
        <v>H</v>
      </c>
      <c r="J86" s="88">
        <f t="shared" si="5"/>
        <v>0</v>
      </c>
      <c r="K86" s="20" t="str">
        <f t="shared" si="0"/>
        <v/>
      </c>
    </row>
    <row r="87" spans="1:11">
      <c r="A87" s="25"/>
      <c r="B87" s="26"/>
      <c r="C87" s="90"/>
      <c r="D87" s="90"/>
      <c r="E87" s="90"/>
      <c r="F87" s="90"/>
      <c r="G87" s="88">
        <f t="shared" si="1"/>
        <v>0</v>
      </c>
      <c r="H87" s="131">
        <f t="shared" si="2"/>
        <v>0</v>
      </c>
      <c r="I87" s="17" t="str">
        <f t="shared" si="3"/>
        <v>H</v>
      </c>
      <c r="J87" s="88">
        <f t="shared" si="5"/>
        <v>0</v>
      </c>
      <c r="K87" s="20" t="str">
        <f t="shared" si="0"/>
        <v/>
      </c>
    </row>
    <row r="88" spans="1:11">
      <c r="A88" s="25"/>
      <c r="B88" s="26"/>
      <c r="C88" s="90"/>
      <c r="D88" s="90"/>
      <c r="E88" s="90"/>
      <c r="F88" s="90"/>
      <c r="G88" s="88">
        <f t="shared" si="1"/>
        <v>0</v>
      </c>
      <c r="H88" s="131">
        <f t="shared" si="2"/>
        <v>0</v>
      </c>
      <c r="I88" s="17" t="str">
        <f t="shared" si="3"/>
        <v>H</v>
      </c>
      <c r="J88" s="88">
        <f t="shared" si="5"/>
        <v>0</v>
      </c>
      <c r="K88" s="20" t="str">
        <f t="shared" ref="K88:K151" si="6">IF(A88&lt;&gt;"",VLOOKUP(A88,Sachgruppen,2,0),"")</f>
        <v/>
      </c>
    </row>
    <row r="89" spans="1:11">
      <c r="A89" s="25"/>
      <c r="B89" s="26"/>
      <c r="C89" s="90"/>
      <c r="D89" s="90"/>
      <c r="E89" s="90"/>
      <c r="F89" s="90"/>
      <c r="G89" s="88">
        <f t="shared" ref="G89:G152" si="7">IF(OR(LEFT($A89,1)="1",LEFT($A89,1)="2"),(C89-D89)-(E89-F89),C89-D89)</f>
        <v>0</v>
      </c>
      <c r="H89" s="131">
        <f t="shared" ref="H89:H152" si="8">IF(LEFT($A89,1)="1",E89-F89,IF(LEFT($A89,1)="2",F89-E89,0))</f>
        <v>0</v>
      </c>
      <c r="I89" s="17" t="str">
        <f t="shared" ref="I89:I152" si="9">IF(OR(LEFT($A89,1)="1",LEFT($A89,1)="3",LEFT($A89,1)="5",LEFT($A89,1)="7",LEFT($A89,4)="9000"),"S","H")</f>
        <v>H</v>
      </c>
      <c r="J89" s="88">
        <f t="shared" si="5"/>
        <v>0</v>
      </c>
      <c r="K89" s="20" t="str">
        <f t="shared" si="6"/>
        <v/>
      </c>
    </row>
    <row r="90" spans="1:11">
      <c r="A90" s="25"/>
      <c r="B90" s="26"/>
      <c r="C90" s="90"/>
      <c r="D90" s="90"/>
      <c r="E90" s="90"/>
      <c r="F90" s="90"/>
      <c r="G90" s="88">
        <f t="shared" si="7"/>
        <v>0</v>
      </c>
      <c r="H90" s="131">
        <f t="shared" si="8"/>
        <v>0</v>
      </c>
      <c r="I90" s="17" t="str">
        <f t="shared" si="9"/>
        <v>H</v>
      </c>
      <c r="J90" s="88">
        <f t="shared" si="5"/>
        <v>0</v>
      </c>
      <c r="K90" s="20" t="str">
        <f t="shared" si="6"/>
        <v/>
      </c>
    </row>
    <row r="91" spans="1:11">
      <c r="A91" s="25"/>
      <c r="B91" s="26"/>
      <c r="C91" s="90"/>
      <c r="D91" s="90"/>
      <c r="E91" s="90"/>
      <c r="F91" s="90"/>
      <c r="G91" s="88">
        <f t="shared" si="7"/>
        <v>0</v>
      </c>
      <c r="H91" s="131">
        <f t="shared" si="8"/>
        <v>0</v>
      </c>
      <c r="I91" s="17" t="str">
        <f t="shared" si="9"/>
        <v>H</v>
      </c>
      <c r="J91" s="88">
        <f t="shared" ref="J91:J144" si="10">IF(I91="H",-G91,G91)</f>
        <v>0</v>
      </c>
      <c r="K91" s="20" t="str">
        <f t="shared" si="6"/>
        <v/>
      </c>
    </row>
    <row r="92" spans="1:11">
      <c r="A92" s="25"/>
      <c r="B92" s="26"/>
      <c r="C92" s="90"/>
      <c r="D92" s="90"/>
      <c r="E92" s="90"/>
      <c r="F92" s="90"/>
      <c r="G92" s="88">
        <f t="shared" si="7"/>
        <v>0</v>
      </c>
      <c r="H92" s="131">
        <f t="shared" si="8"/>
        <v>0</v>
      </c>
      <c r="I92" s="17" t="str">
        <f t="shared" si="9"/>
        <v>H</v>
      </c>
      <c r="J92" s="88">
        <f t="shared" si="10"/>
        <v>0</v>
      </c>
      <c r="K92" s="20" t="str">
        <f t="shared" si="6"/>
        <v/>
      </c>
    </row>
    <row r="93" spans="1:11">
      <c r="A93" s="25"/>
      <c r="B93" s="26"/>
      <c r="C93" s="90"/>
      <c r="D93" s="90"/>
      <c r="E93" s="90"/>
      <c r="F93" s="90"/>
      <c r="G93" s="88">
        <f t="shared" si="7"/>
        <v>0</v>
      </c>
      <c r="H93" s="131">
        <f t="shared" si="8"/>
        <v>0</v>
      </c>
      <c r="I93" s="17" t="str">
        <f t="shared" si="9"/>
        <v>H</v>
      </c>
      <c r="J93" s="88">
        <f t="shared" si="10"/>
        <v>0</v>
      </c>
      <c r="K93" s="20" t="str">
        <f t="shared" si="6"/>
        <v/>
      </c>
    </row>
    <row r="94" spans="1:11">
      <c r="A94" s="25"/>
      <c r="B94" s="26"/>
      <c r="C94" s="90"/>
      <c r="D94" s="90"/>
      <c r="E94" s="90"/>
      <c r="F94" s="90"/>
      <c r="G94" s="88">
        <f t="shared" si="7"/>
        <v>0</v>
      </c>
      <c r="H94" s="131">
        <f t="shared" si="8"/>
        <v>0</v>
      </c>
      <c r="I94" s="17" t="str">
        <f t="shared" si="9"/>
        <v>H</v>
      </c>
      <c r="J94" s="88">
        <f t="shared" si="10"/>
        <v>0</v>
      </c>
      <c r="K94" s="20" t="str">
        <f t="shared" si="6"/>
        <v/>
      </c>
    </row>
    <row r="95" spans="1:11">
      <c r="A95" s="25"/>
      <c r="B95" s="26"/>
      <c r="C95" s="90"/>
      <c r="D95" s="90"/>
      <c r="E95" s="90"/>
      <c r="F95" s="90"/>
      <c r="G95" s="88">
        <f t="shared" si="7"/>
        <v>0</v>
      </c>
      <c r="H95" s="131">
        <f t="shared" si="8"/>
        <v>0</v>
      </c>
      <c r="I95" s="17" t="str">
        <f t="shared" si="9"/>
        <v>H</v>
      </c>
      <c r="J95" s="88">
        <f t="shared" si="10"/>
        <v>0</v>
      </c>
      <c r="K95" s="20" t="str">
        <f t="shared" si="6"/>
        <v/>
      </c>
    </row>
    <row r="96" spans="1:11">
      <c r="A96" s="25"/>
      <c r="B96" s="26"/>
      <c r="C96" s="90"/>
      <c r="D96" s="90"/>
      <c r="E96" s="90"/>
      <c r="F96" s="90"/>
      <c r="G96" s="88">
        <f t="shared" si="7"/>
        <v>0</v>
      </c>
      <c r="H96" s="131">
        <f t="shared" si="8"/>
        <v>0</v>
      </c>
      <c r="I96" s="17" t="str">
        <f t="shared" si="9"/>
        <v>H</v>
      </c>
      <c r="J96" s="88">
        <f t="shared" si="10"/>
        <v>0</v>
      </c>
      <c r="K96" s="20" t="str">
        <f t="shared" si="6"/>
        <v/>
      </c>
    </row>
    <row r="97" spans="1:11">
      <c r="A97" s="25"/>
      <c r="B97" s="26"/>
      <c r="C97" s="90"/>
      <c r="D97" s="90"/>
      <c r="E97" s="90"/>
      <c r="F97" s="90"/>
      <c r="G97" s="88">
        <f t="shared" si="7"/>
        <v>0</v>
      </c>
      <c r="H97" s="131">
        <f t="shared" si="8"/>
        <v>0</v>
      </c>
      <c r="I97" s="17" t="str">
        <f t="shared" si="9"/>
        <v>H</v>
      </c>
      <c r="J97" s="88">
        <f t="shared" si="10"/>
        <v>0</v>
      </c>
      <c r="K97" s="20" t="str">
        <f t="shared" si="6"/>
        <v/>
      </c>
    </row>
    <row r="98" spans="1:11">
      <c r="A98" s="25"/>
      <c r="B98" s="26"/>
      <c r="C98" s="90"/>
      <c r="D98" s="90"/>
      <c r="E98" s="90"/>
      <c r="F98" s="90"/>
      <c r="G98" s="88">
        <f t="shared" si="7"/>
        <v>0</v>
      </c>
      <c r="H98" s="131">
        <f t="shared" si="8"/>
        <v>0</v>
      </c>
      <c r="I98" s="17" t="str">
        <f t="shared" si="9"/>
        <v>H</v>
      </c>
      <c r="J98" s="88">
        <f t="shared" si="10"/>
        <v>0</v>
      </c>
      <c r="K98" s="20" t="str">
        <f t="shared" si="6"/>
        <v/>
      </c>
    </row>
    <row r="99" spans="1:11">
      <c r="A99" s="25"/>
      <c r="B99" s="26"/>
      <c r="C99" s="90"/>
      <c r="D99" s="90"/>
      <c r="E99" s="90"/>
      <c r="F99" s="90"/>
      <c r="G99" s="88">
        <f t="shared" si="7"/>
        <v>0</v>
      </c>
      <c r="H99" s="131">
        <f t="shared" si="8"/>
        <v>0</v>
      </c>
      <c r="I99" s="17" t="str">
        <f t="shared" si="9"/>
        <v>H</v>
      </c>
      <c r="J99" s="88">
        <f t="shared" si="10"/>
        <v>0</v>
      </c>
      <c r="K99" s="20" t="str">
        <f t="shared" si="6"/>
        <v/>
      </c>
    </row>
    <row r="100" spans="1:11">
      <c r="A100" s="25"/>
      <c r="B100" s="26"/>
      <c r="C100" s="90"/>
      <c r="D100" s="90"/>
      <c r="E100" s="90"/>
      <c r="F100" s="90"/>
      <c r="G100" s="88">
        <f t="shared" si="7"/>
        <v>0</v>
      </c>
      <c r="H100" s="131">
        <f t="shared" si="8"/>
        <v>0</v>
      </c>
      <c r="I100" s="17" t="str">
        <f t="shared" si="9"/>
        <v>H</v>
      </c>
      <c r="J100" s="88">
        <f t="shared" si="10"/>
        <v>0</v>
      </c>
      <c r="K100" s="20" t="str">
        <f t="shared" si="6"/>
        <v/>
      </c>
    </row>
    <row r="101" spans="1:11">
      <c r="A101" s="25"/>
      <c r="B101" s="26"/>
      <c r="C101" s="90"/>
      <c r="D101" s="90"/>
      <c r="E101" s="90"/>
      <c r="F101" s="90"/>
      <c r="G101" s="88">
        <f t="shared" si="7"/>
        <v>0</v>
      </c>
      <c r="H101" s="131">
        <f t="shared" si="8"/>
        <v>0</v>
      </c>
      <c r="I101" s="17" t="str">
        <f t="shared" si="9"/>
        <v>H</v>
      </c>
      <c r="J101" s="88">
        <f t="shared" si="10"/>
        <v>0</v>
      </c>
      <c r="K101" s="20" t="str">
        <f t="shared" si="6"/>
        <v/>
      </c>
    </row>
    <row r="102" spans="1:11">
      <c r="A102" s="25"/>
      <c r="B102" s="26"/>
      <c r="C102" s="90"/>
      <c r="D102" s="90"/>
      <c r="E102" s="90"/>
      <c r="F102" s="90"/>
      <c r="G102" s="88">
        <f t="shared" si="7"/>
        <v>0</v>
      </c>
      <c r="H102" s="131">
        <f t="shared" si="8"/>
        <v>0</v>
      </c>
      <c r="I102" s="17" t="str">
        <f t="shared" si="9"/>
        <v>H</v>
      </c>
      <c r="J102" s="88">
        <f t="shared" si="10"/>
        <v>0</v>
      </c>
      <c r="K102" s="20" t="str">
        <f t="shared" si="6"/>
        <v/>
      </c>
    </row>
    <row r="103" spans="1:11">
      <c r="A103" s="25"/>
      <c r="B103" s="26"/>
      <c r="C103" s="90"/>
      <c r="D103" s="90"/>
      <c r="E103" s="90"/>
      <c r="F103" s="90"/>
      <c r="G103" s="88">
        <f t="shared" si="7"/>
        <v>0</v>
      </c>
      <c r="H103" s="131">
        <f t="shared" si="8"/>
        <v>0</v>
      </c>
      <c r="I103" s="17" t="str">
        <f t="shared" si="9"/>
        <v>H</v>
      </c>
      <c r="J103" s="88">
        <f t="shared" si="10"/>
        <v>0</v>
      </c>
      <c r="K103" s="20" t="str">
        <f t="shared" si="6"/>
        <v/>
      </c>
    </row>
    <row r="104" spans="1:11">
      <c r="A104" s="25"/>
      <c r="B104" s="26"/>
      <c r="C104" s="90"/>
      <c r="D104" s="90"/>
      <c r="E104" s="90"/>
      <c r="F104" s="90"/>
      <c r="G104" s="88">
        <f t="shared" si="7"/>
        <v>0</v>
      </c>
      <c r="H104" s="131">
        <f t="shared" si="8"/>
        <v>0</v>
      </c>
      <c r="I104" s="17" t="str">
        <f t="shared" si="9"/>
        <v>H</v>
      </c>
      <c r="J104" s="88">
        <f t="shared" si="10"/>
        <v>0</v>
      </c>
      <c r="K104" s="20" t="str">
        <f t="shared" si="6"/>
        <v/>
      </c>
    </row>
    <row r="105" spans="1:11">
      <c r="A105" s="25"/>
      <c r="B105" s="26"/>
      <c r="C105" s="90"/>
      <c r="D105" s="90"/>
      <c r="E105" s="90"/>
      <c r="F105" s="90"/>
      <c r="G105" s="88">
        <f t="shared" si="7"/>
        <v>0</v>
      </c>
      <c r="H105" s="131">
        <f t="shared" si="8"/>
        <v>0</v>
      </c>
      <c r="I105" s="17" t="str">
        <f t="shared" si="9"/>
        <v>H</v>
      </c>
      <c r="J105" s="88">
        <f t="shared" si="10"/>
        <v>0</v>
      </c>
      <c r="K105" s="20" t="str">
        <f t="shared" si="6"/>
        <v/>
      </c>
    </row>
    <row r="106" spans="1:11">
      <c r="A106" s="25"/>
      <c r="B106" s="26"/>
      <c r="C106" s="90"/>
      <c r="D106" s="90"/>
      <c r="E106" s="90"/>
      <c r="F106" s="90"/>
      <c r="G106" s="88">
        <f t="shared" si="7"/>
        <v>0</v>
      </c>
      <c r="H106" s="131">
        <f t="shared" si="8"/>
        <v>0</v>
      </c>
      <c r="I106" s="17" t="str">
        <f t="shared" si="9"/>
        <v>H</v>
      </c>
      <c r="J106" s="88">
        <f t="shared" si="10"/>
        <v>0</v>
      </c>
      <c r="K106" s="20" t="str">
        <f t="shared" si="6"/>
        <v/>
      </c>
    </row>
    <row r="107" spans="1:11">
      <c r="A107" s="25"/>
      <c r="B107" s="26"/>
      <c r="C107" s="90"/>
      <c r="D107" s="90"/>
      <c r="E107" s="90"/>
      <c r="F107" s="90"/>
      <c r="G107" s="88">
        <f t="shared" si="7"/>
        <v>0</v>
      </c>
      <c r="H107" s="131">
        <f t="shared" si="8"/>
        <v>0</v>
      </c>
      <c r="I107" s="17" t="str">
        <f t="shared" si="9"/>
        <v>H</v>
      </c>
      <c r="J107" s="88">
        <f t="shared" si="10"/>
        <v>0</v>
      </c>
      <c r="K107" s="20" t="str">
        <f t="shared" si="6"/>
        <v/>
      </c>
    </row>
    <row r="108" spans="1:11">
      <c r="A108" s="25"/>
      <c r="B108" s="26"/>
      <c r="C108" s="90"/>
      <c r="D108" s="90"/>
      <c r="E108" s="90"/>
      <c r="F108" s="90"/>
      <c r="G108" s="88">
        <f t="shared" si="7"/>
        <v>0</v>
      </c>
      <c r="H108" s="131">
        <f t="shared" si="8"/>
        <v>0</v>
      </c>
      <c r="I108" s="17" t="str">
        <f t="shared" si="9"/>
        <v>H</v>
      </c>
      <c r="J108" s="88">
        <f t="shared" si="10"/>
        <v>0</v>
      </c>
      <c r="K108" s="20" t="str">
        <f t="shared" si="6"/>
        <v/>
      </c>
    </row>
    <row r="109" spans="1:11">
      <c r="A109" s="25"/>
      <c r="B109" s="26"/>
      <c r="C109" s="90"/>
      <c r="D109" s="90"/>
      <c r="E109" s="90"/>
      <c r="F109" s="90"/>
      <c r="G109" s="88">
        <f t="shared" si="7"/>
        <v>0</v>
      </c>
      <c r="H109" s="131">
        <f t="shared" si="8"/>
        <v>0</v>
      </c>
      <c r="I109" s="17" t="str">
        <f t="shared" si="9"/>
        <v>H</v>
      </c>
      <c r="J109" s="88">
        <f t="shared" si="10"/>
        <v>0</v>
      </c>
      <c r="K109" s="20" t="str">
        <f t="shared" si="6"/>
        <v/>
      </c>
    </row>
    <row r="110" spans="1:11">
      <c r="A110" s="25"/>
      <c r="B110" s="26"/>
      <c r="C110" s="90"/>
      <c r="D110" s="90"/>
      <c r="E110" s="90"/>
      <c r="F110" s="90"/>
      <c r="G110" s="88">
        <f t="shared" si="7"/>
        <v>0</v>
      </c>
      <c r="H110" s="131">
        <f t="shared" si="8"/>
        <v>0</v>
      </c>
      <c r="I110" s="17" t="str">
        <f t="shared" si="9"/>
        <v>H</v>
      </c>
      <c r="J110" s="88">
        <f t="shared" si="10"/>
        <v>0</v>
      </c>
      <c r="K110" s="20" t="str">
        <f t="shared" si="6"/>
        <v/>
      </c>
    </row>
    <row r="111" spans="1:11">
      <c r="A111" s="25"/>
      <c r="B111" s="26"/>
      <c r="C111" s="90"/>
      <c r="D111" s="90"/>
      <c r="E111" s="90"/>
      <c r="F111" s="90"/>
      <c r="G111" s="88">
        <f t="shared" si="7"/>
        <v>0</v>
      </c>
      <c r="H111" s="131">
        <f t="shared" si="8"/>
        <v>0</v>
      </c>
      <c r="I111" s="17" t="str">
        <f t="shared" si="9"/>
        <v>H</v>
      </c>
      <c r="J111" s="88">
        <f t="shared" si="10"/>
        <v>0</v>
      </c>
      <c r="K111" s="20" t="str">
        <f t="shared" si="6"/>
        <v/>
      </c>
    </row>
    <row r="112" spans="1:11">
      <c r="A112" s="25"/>
      <c r="B112" s="26"/>
      <c r="C112" s="90"/>
      <c r="D112" s="90"/>
      <c r="E112" s="90"/>
      <c r="F112" s="90"/>
      <c r="G112" s="88">
        <f t="shared" si="7"/>
        <v>0</v>
      </c>
      <c r="H112" s="131">
        <f t="shared" si="8"/>
        <v>0</v>
      </c>
      <c r="I112" s="17" t="str">
        <f t="shared" si="9"/>
        <v>H</v>
      </c>
      <c r="J112" s="88">
        <f t="shared" si="10"/>
        <v>0</v>
      </c>
      <c r="K112" s="20" t="str">
        <f t="shared" si="6"/>
        <v/>
      </c>
    </row>
    <row r="113" spans="1:11">
      <c r="A113" s="25"/>
      <c r="B113" s="26"/>
      <c r="C113" s="90"/>
      <c r="D113" s="90"/>
      <c r="E113" s="90"/>
      <c r="F113" s="90"/>
      <c r="G113" s="88">
        <f t="shared" si="7"/>
        <v>0</v>
      </c>
      <c r="H113" s="131">
        <f t="shared" si="8"/>
        <v>0</v>
      </c>
      <c r="I113" s="17" t="str">
        <f t="shared" si="9"/>
        <v>H</v>
      </c>
      <c r="J113" s="88">
        <f t="shared" si="10"/>
        <v>0</v>
      </c>
      <c r="K113" s="20" t="str">
        <f t="shared" si="6"/>
        <v/>
      </c>
    </row>
    <row r="114" spans="1:11">
      <c r="A114" s="25"/>
      <c r="B114" s="26"/>
      <c r="C114" s="90"/>
      <c r="D114" s="90"/>
      <c r="E114" s="90"/>
      <c r="F114" s="90"/>
      <c r="G114" s="88">
        <f t="shared" si="7"/>
        <v>0</v>
      </c>
      <c r="H114" s="131">
        <f t="shared" si="8"/>
        <v>0</v>
      </c>
      <c r="I114" s="17" t="str">
        <f t="shared" si="9"/>
        <v>H</v>
      </c>
      <c r="J114" s="88">
        <f t="shared" si="10"/>
        <v>0</v>
      </c>
      <c r="K114" s="20" t="str">
        <f t="shared" si="6"/>
        <v/>
      </c>
    </row>
    <row r="115" spans="1:11">
      <c r="A115" s="25"/>
      <c r="B115" s="26"/>
      <c r="C115" s="90"/>
      <c r="D115" s="90"/>
      <c r="E115" s="90"/>
      <c r="F115" s="90"/>
      <c r="G115" s="88">
        <f t="shared" si="7"/>
        <v>0</v>
      </c>
      <c r="H115" s="131">
        <f t="shared" si="8"/>
        <v>0</v>
      </c>
      <c r="I115" s="17" t="str">
        <f t="shared" si="9"/>
        <v>H</v>
      </c>
      <c r="J115" s="88">
        <f t="shared" si="10"/>
        <v>0</v>
      </c>
      <c r="K115" s="20" t="str">
        <f t="shared" si="6"/>
        <v/>
      </c>
    </row>
    <row r="116" spans="1:11">
      <c r="A116" s="25"/>
      <c r="B116" s="26"/>
      <c r="C116" s="90"/>
      <c r="D116" s="90"/>
      <c r="E116" s="90"/>
      <c r="F116" s="90"/>
      <c r="G116" s="88">
        <f t="shared" si="7"/>
        <v>0</v>
      </c>
      <c r="H116" s="131">
        <f t="shared" si="8"/>
        <v>0</v>
      </c>
      <c r="I116" s="17" t="str">
        <f t="shared" si="9"/>
        <v>H</v>
      </c>
      <c r="J116" s="88">
        <f t="shared" si="10"/>
        <v>0</v>
      </c>
      <c r="K116" s="20" t="str">
        <f t="shared" si="6"/>
        <v/>
      </c>
    </row>
    <row r="117" spans="1:11">
      <c r="A117" s="25"/>
      <c r="B117" s="26"/>
      <c r="C117" s="90"/>
      <c r="D117" s="90"/>
      <c r="E117" s="90"/>
      <c r="F117" s="90"/>
      <c r="G117" s="88">
        <f t="shared" si="7"/>
        <v>0</v>
      </c>
      <c r="H117" s="131">
        <f t="shared" si="8"/>
        <v>0</v>
      </c>
      <c r="I117" s="17" t="str">
        <f t="shared" si="9"/>
        <v>H</v>
      </c>
      <c r="J117" s="88">
        <f t="shared" si="10"/>
        <v>0</v>
      </c>
      <c r="K117" s="20" t="str">
        <f t="shared" si="6"/>
        <v/>
      </c>
    </row>
    <row r="118" spans="1:11">
      <c r="A118" s="25"/>
      <c r="B118" s="26"/>
      <c r="C118" s="90"/>
      <c r="D118" s="90"/>
      <c r="E118" s="90"/>
      <c r="F118" s="90"/>
      <c r="G118" s="88">
        <f t="shared" si="7"/>
        <v>0</v>
      </c>
      <c r="H118" s="131">
        <f t="shared" si="8"/>
        <v>0</v>
      </c>
      <c r="I118" s="17" t="str">
        <f t="shared" si="9"/>
        <v>H</v>
      </c>
      <c r="J118" s="88">
        <f t="shared" si="10"/>
        <v>0</v>
      </c>
      <c r="K118" s="20" t="str">
        <f t="shared" si="6"/>
        <v/>
      </c>
    </row>
    <row r="119" spans="1:11">
      <c r="A119" s="25"/>
      <c r="B119" s="26"/>
      <c r="C119" s="90"/>
      <c r="D119" s="90"/>
      <c r="E119" s="90"/>
      <c r="F119" s="90"/>
      <c r="G119" s="88">
        <f t="shared" si="7"/>
        <v>0</v>
      </c>
      <c r="H119" s="131">
        <f t="shared" si="8"/>
        <v>0</v>
      </c>
      <c r="I119" s="17" t="str">
        <f t="shared" si="9"/>
        <v>H</v>
      </c>
      <c r="J119" s="88">
        <f t="shared" si="10"/>
        <v>0</v>
      </c>
      <c r="K119" s="20" t="str">
        <f t="shared" si="6"/>
        <v/>
      </c>
    </row>
    <row r="120" spans="1:11">
      <c r="A120" s="25"/>
      <c r="B120" s="26"/>
      <c r="C120" s="90"/>
      <c r="D120" s="90"/>
      <c r="E120" s="90"/>
      <c r="F120" s="90"/>
      <c r="G120" s="88">
        <f t="shared" si="7"/>
        <v>0</v>
      </c>
      <c r="H120" s="131">
        <f t="shared" si="8"/>
        <v>0</v>
      </c>
      <c r="I120" s="17" t="str">
        <f t="shared" si="9"/>
        <v>H</v>
      </c>
      <c r="J120" s="88">
        <f t="shared" si="10"/>
        <v>0</v>
      </c>
      <c r="K120" s="20" t="str">
        <f t="shared" si="6"/>
        <v/>
      </c>
    </row>
    <row r="121" spans="1:11">
      <c r="A121" s="25"/>
      <c r="B121" s="26"/>
      <c r="C121" s="90"/>
      <c r="D121" s="90"/>
      <c r="E121" s="90"/>
      <c r="F121" s="90"/>
      <c r="G121" s="88">
        <f t="shared" si="7"/>
        <v>0</v>
      </c>
      <c r="H121" s="131">
        <f t="shared" si="8"/>
        <v>0</v>
      </c>
      <c r="I121" s="17" t="str">
        <f t="shared" si="9"/>
        <v>H</v>
      </c>
      <c r="J121" s="88">
        <f t="shared" si="10"/>
        <v>0</v>
      </c>
      <c r="K121" s="20" t="str">
        <f t="shared" si="6"/>
        <v/>
      </c>
    </row>
    <row r="122" spans="1:11">
      <c r="A122" s="25"/>
      <c r="B122" s="26"/>
      <c r="C122" s="90"/>
      <c r="D122" s="90"/>
      <c r="E122" s="90"/>
      <c r="F122" s="90"/>
      <c r="G122" s="88">
        <f t="shared" si="7"/>
        <v>0</v>
      </c>
      <c r="H122" s="131">
        <f t="shared" si="8"/>
        <v>0</v>
      </c>
      <c r="I122" s="17" t="str">
        <f t="shared" si="9"/>
        <v>H</v>
      </c>
      <c r="J122" s="88">
        <f t="shared" si="10"/>
        <v>0</v>
      </c>
      <c r="K122" s="20" t="str">
        <f t="shared" si="6"/>
        <v/>
      </c>
    </row>
    <row r="123" spans="1:11">
      <c r="A123" s="25"/>
      <c r="B123" s="26"/>
      <c r="C123" s="90"/>
      <c r="D123" s="90"/>
      <c r="E123" s="90"/>
      <c r="F123" s="90"/>
      <c r="G123" s="88">
        <f t="shared" si="7"/>
        <v>0</v>
      </c>
      <c r="H123" s="131">
        <f t="shared" si="8"/>
        <v>0</v>
      </c>
      <c r="I123" s="17" t="str">
        <f t="shared" si="9"/>
        <v>H</v>
      </c>
      <c r="J123" s="88">
        <f t="shared" si="10"/>
        <v>0</v>
      </c>
      <c r="K123" s="20" t="str">
        <f t="shared" si="6"/>
        <v/>
      </c>
    </row>
    <row r="124" spans="1:11">
      <c r="A124" s="25"/>
      <c r="B124" s="26"/>
      <c r="C124" s="90"/>
      <c r="D124" s="90"/>
      <c r="E124" s="90"/>
      <c r="F124" s="90"/>
      <c r="G124" s="88">
        <f t="shared" si="7"/>
        <v>0</v>
      </c>
      <c r="H124" s="131">
        <f t="shared" si="8"/>
        <v>0</v>
      </c>
      <c r="I124" s="17" t="str">
        <f t="shared" si="9"/>
        <v>H</v>
      </c>
      <c r="J124" s="88">
        <f t="shared" si="10"/>
        <v>0</v>
      </c>
      <c r="K124" s="20" t="str">
        <f t="shared" si="6"/>
        <v/>
      </c>
    </row>
    <row r="125" spans="1:11">
      <c r="A125" s="25"/>
      <c r="B125" s="26"/>
      <c r="C125" s="90"/>
      <c r="D125" s="90"/>
      <c r="E125" s="90"/>
      <c r="F125" s="90"/>
      <c r="G125" s="88">
        <f t="shared" si="7"/>
        <v>0</v>
      </c>
      <c r="H125" s="131">
        <f t="shared" si="8"/>
        <v>0</v>
      </c>
      <c r="I125" s="17" t="str">
        <f t="shared" si="9"/>
        <v>H</v>
      </c>
      <c r="J125" s="88">
        <f t="shared" si="10"/>
        <v>0</v>
      </c>
      <c r="K125" s="20" t="str">
        <f t="shared" si="6"/>
        <v/>
      </c>
    </row>
    <row r="126" spans="1:11">
      <c r="A126" s="25"/>
      <c r="B126" s="26"/>
      <c r="C126" s="90"/>
      <c r="D126" s="90"/>
      <c r="E126" s="90"/>
      <c r="F126" s="90"/>
      <c r="G126" s="88">
        <f t="shared" si="7"/>
        <v>0</v>
      </c>
      <c r="H126" s="131">
        <f t="shared" si="8"/>
        <v>0</v>
      </c>
      <c r="I126" s="17" t="str">
        <f t="shared" si="9"/>
        <v>H</v>
      </c>
      <c r="J126" s="88">
        <f t="shared" si="10"/>
        <v>0</v>
      </c>
      <c r="K126" s="20" t="str">
        <f t="shared" si="6"/>
        <v/>
      </c>
    </row>
    <row r="127" spans="1:11">
      <c r="A127" s="25"/>
      <c r="B127" s="26"/>
      <c r="C127" s="90"/>
      <c r="D127" s="90"/>
      <c r="E127" s="90"/>
      <c r="F127" s="90"/>
      <c r="G127" s="88">
        <f t="shared" si="7"/>
        <v>0</v>
      </c>
      <c r="H127" s="131">
        <f t="shared" si="8"/>
        <v>0</v>
      </c>
      <c r="I127" s="17" t="str">
        <f t="shared" si="9"/>
        <v>H</v>
      </c>
      <c r="J127" s="88">
        <f t="shared" si="10"/>
        <v>0</v>
      </c>
      <c r="K127" s="20" t="str">
        <f t="shared" si="6"/>
        <v/>
      </c>
    </row>
    <row r="128" spans="1:11">
      <c r="A128" s="25"/>
      <c r="B128" s="26"/>
      <c r="C128" s="90"/>
      <c r="D128" s="90"/>
      <c r="E128" s="90"/>
      <c r="F128" s="90"/>
      <c r="G128" s="88">
        <f t="shared" si="7"/>
        <v>0</v>
      </c>
      <c r="H128" s="131">
        <f t="shared" si="8"/>
        <v>0</v>
      </c>
      <c r="I128" s="17" t="str">
        <f t="shared" si="9"/>
        <v>H</v>
      </c>
      <c r="J128" s="88">
        <f t="shared" si="10"/>
        <v>0</v>
      </c>
      <c r="K128" s="20" t="str">
        <f t="shared" si="6"/>
        <v/>
      </c>
    </row>
    <row r="129" spans="1:11">
      <c r="A129" s="25"/>
      <c r="B129" s="26"/>
      <c r="C129" s="90"/>
      <c r="D129" s="90"/>
      <c r="E129" s="90"/>
      <c r="F129" s="90"/>
      <c r="G129" s="88">
        <f t="shared" si="7"/>
        <v>0</v>
      </c>
      <c r="H129" s="131">
        <f t="shared" si="8"/>
        <v>0</v>
      </c>
      <c r="I129" s="17" t="str">
        <f t="shared" si="9"/>
        <v>H</v>
      </c>
      <c r="J129" s="88">
        <f t="shared" si="10"/>
        <v>0</v>
      </c>
      <c r="K129" s="20" t="str">
        <f t="shared" si="6"/>
        <v/>
      </c>
    </row>
    <row r="130" spans="1:11">
      <c r="A130" s="25"/>
      <c r="B130" s="26"/>
      <c r="C130" s="90"/>
      <c r="D130" s="90"/>
      <c r="E130" s="90"/>
      <c r="F130" s="90"/>
      <c r="G130" s="88">
        <f t="shared" si="7"/>
        <v>0</v>
      </c>
      <c r="H130" s="131">
        <f t="shared" si="8"/>
        <v>0</v>
      </c>
      <c r="I130" s="17" t="str">
        <f t="shared" si="9"/>
        <v>H</v>
      </c>
      <c r="J130" s="88">
        <f t="shared" si="10"/>
        <v>0</v>
      </c>
      <c r="K130" s="20" t="str">
        <f t="shared" si="6"/>
        <v/>
      </c>
    </row>
    <row r="131" spans="1:11">
      <c r="A131" s="25"/>
      <c r="B131" s="26"/>
      <c r="C131" s="90"/>
      <c r="D131" s="90"/>
      <c r="E131" s="90"/>
      <c r="F131" s="90"/>
      <c r="G131" s="88">
        <f t="shared" si="7"/>
        <v>0</v>
      </c>
      <c r="H131" s="131">
        <f t="shared" si="8"/>
        <v>0</v>
      </c>
      <c r="I131" s="17" t="str">
        <f t="shared" si="9"/>
        <v>H</v>
      </c>
      <c r="J131" s="88">
        <f t="shared" si="10"/>
        <v>0</v>
      </c>
      <c r="K131" s="20" t="str">
        <f t="shared" si="6"/>
        <v/>
      </c>
    </row>
    <row r="132" spans="1:11">
      <c r="A132" s="25"/>
      <c r="B132" s="26"/>
      <c r="C132" s="90"/>
      <c r="D132" s="90"/>
      <c r="E132" s="90"/>
      <c r="F132" s="90"/>
      <c r="G132" s="88">
        <f t="shared" si="7"/>
        <v>0</v>
      </c>
      <c r="H132" s="131">
        <f t="shared" si="8"/>
        <v>0</v>
      </c>
      <c r="I132" s="17" t="str">
        <f t="shared" si="9"/>
        <v>H</v>
      </c>
      <c r="J132" s="88">
        <f t="shared" si="10"/>
        <v>0</v>
      </c>
      <c r="K132" s="20" t="str">
        <f t="shared" si="6"/>
        <v/>
      </c>
    </row>
    <row r="133" spans="1:11">
      <c r="A133" s="25"/>
      <c r="B133" s="26"/>
      <c r="C133" s="90"/>
      <c r="D133" s="90"/>
      <c r="E133" s="90"/>
      <c r="F133" s="90"/>
      <c r="G133" s="88">
        <f t="shared" si="7"/>
        <v>0</v>
      </c>
      <c r="H133" s="131">
        <f t="shared" si="8"/>
        <v>0</v>
      </c>
      <c r="I133" s="17" t="str">
        <f t="shared" si="9"/>
        <v>H</v>
      </c>
      <c r="J133" s="88">
        <f t="shared" si="10"/>
        <v>0</v>
      </c>
      <c r="K133" s="20" t="str">
        <f t="shared" si="6"/>
        <v/>
      </c>
    </row>
    <row r="134" spans="1:11">
      <c r="A134" s="25"/>
      <c r="B134" s="26"/>
      <c r="C134" s="90"/>
      <c r="D134" s="90"/>
      <c r="E134" s="90"/>
      <c r="F134" s="90"/>
      <c r="G134" s="88">
        <f t="shared" si="7"/>
        <v>0</v>
      </c>
      <c r="H134" s="131">
        <f t="shared" si="8"/>
        <v>0</v>
      </c>
      <c r="I134" s="17" t="str">
        <f t="shared" si="9"/>
        <v>H</v>
      </c>
      <c r="J134" s="88">
        <f t="shared" si="10"/>
        <v>0</v>
      </c>
      <c r="K134" s="20" t="str">
        <f t="shared" si="6"/>
        <v/>
      </c>
    </row>
    <row r="135" spans="1:11">
      <c r="A135" s="25"/>
      <c r="B135" s="26"/>
      <c r="C135" s="90"/>
      <c r="D135" s="90"/>
      <c r="E135" s="90"/>
      <c r="F135" s="90"/>
      <c r="G135" s="88">
        <f t="shared" si="7"/>
        <v>0</v>
      </c>
      <c r="H135" s="131">
        <f t="shared" si="8"/>
        <v>0</v>
      </c>
      <c r="I135" s="17" t="str">
        <f t="shared" si="9"/>
        <v>H</v>
      </c>
      <c r="J135" s="88">
        <f t="shared" si="10"/>
        <v>0</v>
      </c>
      <c r="K135" s="20" t="str">
        <f t="shared" si="6"/>
        <v/>
      </c>
    </row>
    <row r="136" spans="1:11">
      <c r="A136" s="25"/>
      <c r="B136" s="26"/>
      <c r="C136" s="90"/>
      <c r="D136" s="90"/>
      <c r="E136" s="90"/>
      <c r="F136" s="90"/>
      <c r="G136" s="88">
        <f t="shared" si="7"/>
        <v>0</v>
      </c>
      <c r="H136" s="131">
        <f t="shared" si="8"/>
        <v>0</v>
      </c>
      <c r="I136" s="17" t="str">
        <f t="shared" si="9"/>
        <v>H</v>
      </c>
      <c r="J136" s="88">
        <f t="shared" si="10"/>
        <v>0</v>
      </c>
      <c r="K136" s="20" t="str">
        <f t="shared" si="6"/>
        <v/>
      </c>
    </row>
    <row r="137" spans="1:11">
      <c r="A137" s="25"/>
      <c r="B137" s="26"/>
      <c r="C137" s="90"/>
      <c r="D137" s="90"/>
      <c r="E137" s="90"/>
      <c r="F137" s="90"/>
      <c r="G137" s="88">
        <f t="shared" si="7"/>
        <v>0</v>
      </c>
      <c r="H137" s="131">
        <f t="shared" si="8"/>
        <v>0</v>
      </c>
      <c r="I137" s="17" t="str">
        <f t="shared" si="9"/>
        <v>H</v>
      </c>
      <c r="J137" s="88">
        <f t="shared" si="10"/>
        <v>0</v>
      </c>
      <c r="K137" s="20" t="str">
        <f t="shared" si="6"/>
        <v/>
      </c>
    </row>
    <row r="138" spans="1:11">
      <c r="A138" s="25"/>
      <c r="B138" s="26"/>
      <c r="C138" s="90"/>
      <c r="D138" s="90"/>
      <c r="E138" s="90"/>
      <c r="F138" s="90"/>
      <c r="G138" s="88">
        <f t="shared" si="7"/>
        <v>0</v>
      </c>
      <c r="H138" s="131">
        <f t="shared" si="8"/>
        <v>0</v>
      </c>
      <c r="I138" s="17" t="str">
        <f t="shared" si="9"/>
        <v>H</v>
      </c>
      <c r="J138" s="88">
        <f t="shared" si="10"/>
        <v>0</v>
      </c>
      <c r="K138" s="20" t="str">
        <f t="shared" si="6"/>
        <v/>
      </c>
    </row>
    <row r="139" spans="1:11">
      <c r="A139" s="25"/>
      <c r="B139" s="26"/>
      <c r="C139" s="90"/>
      <c r="D139" s="90"/>
      <c r="E139" s="90"/>
      <c r="F139" s="90"/>
      <c r="G139" s="88">
        <f t="shared" si="7"/>
        <v>0</v>
      </c>
      <c r="H139" s="131">
        <f t="shared" si="8"/>
        <v>0</v>
      </c>
      <c r="I139" s="17" t="str">
        <f t="shared" si="9"/>
        <v>H</v>
      </c>
      <c r="J139" s="88">
        <f t="shared" si="10"/>
        <v>0</v>
      </c>
      <c r="K139" s="20" t="str">
        <f t="shared" si="6"/>
        <v/>
      </c>
    </row>
    <row r="140" spans="1:11">
      <c r="A140" s="25"/>
      <c r="B140" s="26"/>
      <c r="C140" s="90"/>
      <c r="D140" s="90"/>
      <c r="E140" s="90"/>
      <c r="F140" s="90"/>
      <c r="G140" s="88">
        <f t="shared" si="7"/>
        <v>0</v>
      </c>
      <c r="H140" s="131">
        <f t="shared" si="8"/>
        <v>0</v>
      </c>
      <c r="I140" s="17" t="str">
        <f t="shared" si="9"/>
        <v>H</v>
      </c>
      <c r="J140" s="88">
        <f t="shared" si="10"/>
        <v>0</v>
      </c>
      <c r="K140" s="20" t="str">
        <f t="shared" si="6"/>
        <v/>
      </c>
    </row>
    <row r="141" spans="1:11">
      <c r="A141" s="25"/>
      <c r="B141" s="26"/>
      <c r="C141" s="90"/>
      <c r="D141" s="90"/>
      <c r="E141" s="90"/>
      <c r="F141" s="90"/>
      <c r="G141" s="88">
        <f t="shared" si="7"/>
        <v>0</v>
      </c>
      <c r="H141" s="131">
        <f t="shared" si="8"/>
        <v>0</v>
      </c>
      <c r="I141" s="17" t="str">
        <f t="shared" si="9"/>
        <v>H</v>
      </c>
      <c r="J141" s="88">
        <f t="shared" si="10"/>
        <v>0</v>
      </c>
      <c r="K141" s="20" t="str">
        <f t="shared" si="6"/>
        <v/>
      </c>
    </row>
    <row r="142" spans="1:11">
      <c r="A142" s="25"/>
      <c r="B142" s="26"/>
      <c r="C142" s="90"/>
      <c r="D142" s="90"/>
      <c r="E142" s="90"/>
      <c r="F142" s="90"/>
      <c r="G142" s="88">
        <f t="shared" si="7"/>
        <v>0</v>
      </c>
      <c r="H142" s="131">
        <f t="shared" si="8"/>
        <v>0</v>
      </c>
      <c r="I142" s="17" t="str">
        <f t="shared" si="9"/>
        <v>H</v>
      </c>
      <c r="J142" s="88">
        <f t="shared" si="10"/>
        <v>0</v>
      </c>
      <c r="K142" s="20" t="str">
        <f t="shared" si="6"/>
        <v/>
      </c>
    </row>
    <row r="143" spans="1:11">
      <c r="A143" s="25"/>
      <c r="B143" s="26"/>
      <c r="C143" s="90"/>
      <c r="D143" s="90"/>
      <c r="E143" s="90"/>
      <c r="F143" s="90"/>
      <c r="G143" s="88">
        <f t="shared" si="7"/>
        <v>0</v>
      </c>
      <c r="H143" s="131">
        <f t="shared" si="8"/>
        <v>0</v>
      </c>
      <c r="I143" s="17" t="str">
        <f t="shared" si="9"/>
        <v>H</v>
      </c>
      <c r="J143" s="88">
        <f t="shared" si="10"/>
        <v>0</v>
      </c>
      <c r="K143" s="20" t="str">
        <f t="shared" si="6"/>
        <v/>
      </c>
    </row>
    <row r="144" spans="1:11">
      <c r="A144" s="25"/>
      <c r="B144" s="26"/>
      <c r="C144" s="90"/>
      <c r="D144" s="90"/>
      <c r="E144" s="90"/>
      <c r="F144" s="90"/>
      <c r="G144" s="88">
        <f t="shared" si="7"/>
        <v>0</v>
      </c>
      <c r="H144" s="131">
        <f t="shared" si="8"/>
        <v>0</v>
      </c>
      <c r="I144" s="17" t="str">
        <f t="shared" si="9"/>
        <v>H</v>
      </c>
      <c r="J144" s="88">
        <f t="shared" si="10"/>
        <v>0</v>
      </c>
      <c r="K144" s="20" t="str">
        <f t="shared" si="6"/>
        <v/>
      </c>
    </row>
    <row r="145" spans="1:11">
      <c r="A145" s="25"/>
      <c r="B145" s="26"/>
      <c r="C145" s="90"/>
      <c r="D145" s="90"/>
      <c r="E145" s="90"/>
      <c r="F145" s="90"/>
      <c r="G145" s="88">
        <f t="shared" si="7"/>
        <v>0</v>
      </c>
      <c r="H145" s="131">
        <f t="shared" si="8"/>
        <v>0</v>
      </c>
      <c r="I145" s="17" t="str">
        <f t="shared" si="9"/>
        <v>H</v>
      </c>
      <c r="J145" s="88">
        <f t="shared" si="5"/>
        <v>0</v>
      </c>
      <c r="K145" s="20" t="str">
        <f t="shared" si="6"/>
        <v/>
      </c>
    </row>
    <row r="146" spans="1:11">
      <c r="A146" s="25"/>
      <c r="B146" s="26"/>
      <c r="C146" s="90"/>
      <c r="D146" s="90"/>
      <c r="E146" s="90"/>
      <c r="F146" s="90"/>
      <c r="G146" s="88">
        <f t="shared" si="7"/>
        <v>0</v>
      </c>
      <c r="H146" s="131">
        <f t="shared" si="8"/>
        <v>0</v>
      </c>
      <c r="I146" s="17" t="str">
        <f t="shared" si="9"/>
        <v>H</v>
      </c>
      <c r="J146" s="88">
        <f t="shared" si="5"/>
        <v>0</v>
      </c>
      <c r="K146" s="20" t="str">
        <f t="shared" si="6"/>
        <v/>
      </c>
    </row>
    <row r="147" spans="1:11">
      <c r="A147" s="25"/>
      <c r="B147" s="26"/>
      <c r="C147" s="90"/>
      <c r="D147" s="90"/>
      <c r="E147" s="90"/>
      <c r="F147" s="90"/>
      <c r="G147" s="88">
        <f t="shared" si="7"/>
        <v>0</v>
      </c>
      <c r="H147" s="131">
        <f t="shared" si="8"/>
        <v>0</v>
      </c>
      <c r="I147" s="17" t="str">
        <f t="shared" si="9"/>
        <v>H</v>
      </c>
      <c r="J147" s="88">
        <f t="shared" si="5"/>
        <v>0</v>
      </c>
      <c r="K147" s="20" t="str">
        <f t="shared" si="6"/>
        <v/>
      </c>
    </row>
    <row r="148" spans="1:11">
      <c r="A148" s="25"/>
      <c r="B148" s="26"/>
      <c r="C148" s="90"/>
      <c r="D148" s="90"/>
      <c r="E148" s="90"/>
      <c r="F148" s="90"/>
      <c r="G148" s="88">
        <f t="shared" si="7"/>
        <v>0</v>
      </c>
      <c r="H148" s="131">
        <f t="shared" si="8"/>
        <v>0</v>
      </c>
      <c r="I148" s="17" t="str">
        <f t="shared" si="9"/>
        <v>H</v>
      </c>
      <c r="J148" s="88">
        <f t="shared" si="5"/>
        <v>0</v>
      </c>
      <c r="K148" s="20" t="str">
        <f t="shared" si="6"/>
        <v/>
      </c>
    </row>
    <row r="149" spans="1:11">
      <c r="A149" s="25"/>
      <c r="B149" s="26"/>
      <c r="C149" s="90"/>
      <c r="D149" s="90"/>
      <c r="E149" s="90"/>
      <c r="F149" s="90"/>
      <c r="G149" s="88">
        <f t="shared" si="7"/>
        <v>0</v>
      </c>
      <c r="H149" s="131">
        <f t="shared" si="8"/>
        <v>0</v>
      </c>
      <c r="I149" s="17" t="str">
        <f t="shared" si="9"/>
        <v>H</v>
      </c>
      <c r="J149" s="88">
        <f t="shared" si="5"/>
        <v>0</v>
      </c>
      <c r="K149" s="20" t="str">
        <f t="shared" si="6"/>
        <v/>
      </c>
    </row>
    <row r="150" spans="1:11">
      <c r="A150" s="25"/>
      <c r="B150" s="26"/>
      <c r="C150" s="90"/>
      <c r="D150" s="90"/>
      <c r="E150" s="90"/>
      <c r="F150" s="90"/>
      <c r="G150" s="88">
        <f t="shared" si="7"/>
        <v>0</v>
      </c>
      <c r="H150" s="131">
        <f t="shared" si="8"/>
        <v>0</v>
      </c>
      <c r="I150" s="17" t="str">
        <f t="shared" si="9"/>
        <v>H</v>
      </c>
      <c r="J150" s="88">
        <f t="shared" si="5"/>
        <v>0</v>
      </c>
      <c r="K150" s="20" t="str">
        <f t="shared" si="6"/>
        <v/>
      </c>
    </row>
    <row r="151" spans="1:11">
      <c r="A151" s="25"/>
      <c r="B151" s="26"/>
      <c r="C151" s="90"/>
      <c r="D151" s="90"/>
      <c r="E151" s="90"/>
      <c r="F151" s="90"/>
      <c r="G151" s="88">
        <f t="shared" si="7"/>
        <v>0</v>
      </c>
      <c r="H151" s="131">
        <f t="shared" si="8"/>
        <v>0</v>
      </c>
      <c r="I151" s="17" t="str">
        <f t="shared" si="9"/>
        <v>H</v>
      </c>
      <c r="J151" s="88">
        <f t="shared" si="5"/>
        <v>0</v>
      </c>
      <c r="K151" s="20" t="str">
        <f t="shared" si="6"/>
        <v/>
      </c>
    </row>
    <row r="152" spans="1:11">
      <c r="A152" s="25"/>
      <c r="B152" s="26"/>
      <c r="C152" s="90"/>
      <c r="D152" s="90"/>
      <c r="E152" s="90"/>
      <c r="F152" s="90"/>
      <c r="G152" s="88">
        <f t="shared" si="7"/>
        <v>0</v>
      </c>
      <c r="H152" s="131">
        <f t="shared" si="8"/>
        <v>0</v>
      </c>
      <c r="I152" s="17" t="str">
        <f t="shared" si="9"/>
        <v>H</v>
      </c>
      <c r="J152" s="88">
        <f t="shared" si="5"/>
        <v>0</v>
      </c>
      <c r="K152" s="20" t="str">
        <f t="shared" ref="K152:K215" si="11">IF(A152&lt;&gt;"",VLOOKUP(A152,Sachgruppen,2,0),"")</f>
        <v/>
      </c>
    </row>
    <row r="153" spans="1:11">
      <c r="A153" s="25"/>
      <c r="B153" s="26"/>
      <c r="C153" s="90"/>
      <c r="D153" s="90"/>
      <c r="E153" s="90"/>
      <c r="F153" s="90"/>
      <c r="G153" s="88">
        <f t="shared" ref="G153:G216" si="12">IF(OR(LEFT($A153,1)="1",LEFT($A153,1)="2"),(C153-D153)-(E153-F153),C153-D153)</f>
        <v>0</v>
      </c>
      <c r="H153" s="131">
        <f t="shared" ref="H153:H216" si="13">IF(LEFT($A153,1)="1",E153-F153,IF(LEFT($A153,1)="2",F153-E153,0))</f>
        <v>0</v>
      </c>
      <c r="I153" s="17" t="str">
        <f t="shared" ref="I153:I216" si="14">IF(OR(LEFT($A153,1)="1",LEFT($A153,1)="3",LEFT($A153,1)="5",LEFT($A153,1)="7",LEFT($A153,4)="9000"),"S","H")</f>
        <v>H</v>
      </c>
      <c r="J153" s="88">
        <f t="shared" si="5"/>
        <v>0</v>
      </c>
      <c r="K153" s="20" t="str">
        <f t="shared" si="11"/>
        <v/>
      </c>
    </row>
    <row r="154" spans="1:11">
      <c r="A154" s="25"/>
      <c r="B154" s="26"/>
      <c r="C154" s="90"/>
      <c r="D154" s="90"/>
      <c r="E154" s="90"/>
      <c r="F154" s="90"/>
      <c r="G154" s="88">
        <f t="shared" si="12"/>
        <v>0</v>
      </c>
      <c r="H154" s="131">
        <f t="shared" si="13"/>
        <v>0</v>
      </c>
      <c r="I154" s="17" t="str">
        <f t="shared" si="14"/>
        <v>H</v>
      </c>
      <c r="J154" s="88">
        <f t="shared" si="5"/>
        <v>0</v>
      </c>
      <c r="K154" s="20" t="str">
        <f t="shared" si="11"/>
        <v/>
      </c>
    </row>
    <row r="155" spans="1:11">
      <c r="A155" s="25"/>
      <c r="B155" s="26"/>
      <c r="C155" s="90"/>
      <c r="D155" s="90"/>
      <c r="E155" s="90"/>
      <c r="F155" s="90"/>
      <c r="G155" s="88">
        <f t="shared" si="12"/>
        <v>0</v>
      </c>
      <c r="H155" s="131">
        <f t="shared" si="13"/>
        <v>0</v>
      </c>
      <c r="I155" s="17" t="str">
        <f t="shared" si="14"/>
        <v>H</v>
      </c>
      <c r="J155" s="88">
        <f t="shared" si="5"/>
        <v>0</v>
      </c>
      <c r="K155" s="20" t="str">
        <f t="shared" si="11"/>
        <v/>
      </c>
    </row>
    <row r="156" spans="1:11">
      <c r="A156" s="25"/>
      <c r="B156" s="26"/>
      <c r="C156" s="90"/>
      <c r="D156" s="90"/>
      <c r="E156" s="90"/>
      <c r="F156" s="90"/>
      <c r="G156" s="88">
        <f t="shared" si="12"/>
        <v>0</v>
      </c>
      <c r="H156" s="131">
        <f t="shared" si="13"/>
        <v>0</v>
      </c>
      <c r="I156" s="17" t="str">
        <f t="shared" si="14"/>
        <v>H</v>
      </c>
      <c r="J156" s="88">
        <f t="shared" si="5"/>
        <v>0</v>
      </c>
      <c r="K156" s="20" t="str">
        <f t="shared" si="11"/>
        <v/>
      </c>
    </row>
    <row r="157" spans="1:11">
      <c r="A157" s="25"/>
      <c r="B157" s="26"/>
      <c r="C157" s="90"/>
      <c r="D157" s="90"/>
      <c r="E157" s="90"/>
      <c r="F157" s="90"/>
      <c r="G157" s="88">
        <f t="shared" si="12"/>
        <v>0</v>
      </c>
      <c r="H157" s="131">
        <f t="shared" si="13"/>
        <v>0</v>
      </c>
      <c r="I157" s="17" t="str">
        <f t="shared" si="14"/>
        <v>H</v>
      </c>
      <c r="J157" s="88">
        <f t="shared" si="5"/>
        <v>0</v>
      </c>
      <c r="K157" s="20" t="str">
        <f t="shared" si="11"/>
        <v/>
      </c>
    </row>
    <row r="158" spans="1:11">
      <c r="A158" s="25"/>
      <c r="B158" s="26"/>
      <c r="C158" s="90"/>
      <c r="D158" s="90"/>
      <c r="E158" s="90"/>
      <c r="F158" s="90"/>
      <c r="G158" s="88">
        <f t="shared" si="12"/>
        <v>0</v>
      </c>
      <c r="H158" s="131">
        <f t="shared" si="13"/>
        <v>0</v>
      </c>
      <c r="I158" s="17" t="str">
        <f t="shared" si="14"/>
        <v>H</v>
      </c>
      <c r="J158" s="88">
        <f t="shared" si="5"/>
        <v>0</v>
      </c>
      <c r="K158" s="20" t="str">
        <f t="shared" si="11"/>
        <v/>
      </c>
    </row>
    <row r="159" spans="1:11">
      <c r="A159" s="25"/>
      <c r="B159" s="26"/>
      <c r="C159" s="90"/>
      <c r="D159" s="90"/>
      <c r="E159" s="90"/>
      <c r="F159" s="90"/>
      <c r="G159" s="88">
        <f t="shared" si="12"/>
        <v>0</v>
      </c>
      <c r="H159" s="131">
        <f t="shared" si="13"/>
        <v>0</v>
      </c>
      <c r="I159" s="17" t="str">
        <f t="shared" si="14"/>
        <v>H</v>
      </c>
      <c r="J159" s="88">
        <f t="shared" si="5"/>
        <v>0</v>
      </c>
      <c r="K159" s="20" t="str">
        <f t="shared" si="11"/>
        <v/>
      </c>
    </row>
    <row r="160" spans="1:11">
      <c r="A160" s="25"/>
      <c r="B160" s="26"/>
      <c r="C160" s="90"/>
      <c r="D160" s="90"/>
      <c r="E160" s="90"/>
      <c r="F160" s="90"/>
      <c r="G160" s="88">
        <f t="shared" si="12"/>
        <v>0</v>
      </c>
      <c r="H160" s="131">
        <f t="shared" si="13"/>
        <v>0</v>
      </c>
      <c r="I160" s="17" t="str">
        <f t="shared" si="14"/>
        <v>H</v>
      </c>
      <c r="J160" s="88">
        <f t="shared" si="5"/>
        <v>0</v>
      </c>
      <c r="K160" s="20" t="str">
        <f t="shared" si="11"/>
        <v/>
      </c>
    </row>
    <row r="161" spans="1:11">
      <c r="A161" s="25"/>
      <c r="B161" s="26"/>
      <c r="C161" s="90"/>
      <c r="D161" s="90"/>
      <c r="E161" s="90"/>
      <c r="F161" s="90"/>
      <c r="G161" s="88">
        <f t="shared" si="12"/>
        <v>0</v>
      </c>
      <c r="H161" s="131">
        <f t="shared" si="13"/>
        <v>0</v>
      </c>
      <c r="I161" s="17" t="str">
        <f t="shared" si="14"/>
        <v>H</v>
      </c>
      <c r="J161" s="88">
        <f t="shared" si="5"/>
        <v>0</v>
      </c>
      <c r="K161" s="20" t="str">
        <f t="shared" si="11"/>
        <v/>
      </c>
    </row>
    <row r="162" spans="1:11">
      <c r="A162" s="25"/>
      <c r="B162" s="26"/>
      <c r="C162" s="90"/>
      <c r="D162" s="90"/>
      <c r="E162" s="90"/>
      <c r="F162" s="90"/>
      <c r="G162" s="88">
        <f t="shared" si="12"/>
        <v>0</v>
      </c>
      <c r="H162" s="131">
        <f t="shared" si="13"/>
        <v>0</v>
      </c>
      <c r="I162" s="17" t="str">
        <f t="shared" si="14"/>
        <v>H</v>
      </c>
      <c r="J162" s="88">
        <f t="shared" si="5"/>
        <v>0</v>
      </c>
      <c r="K162" s="20" t="str">
        <f t="shared" si="11"/>
        <v/>
      </c>
    </row>
    <row r="163" spans="1:11">
      <c r="A163" s="25"/>
      <c r="B163" s="26"/>
      <c r="C163" s="90"/>
      <c r="D163" s="90"/>
      <c r="E163" s="90"/>
      <c r="F163" s="90"/>
      <c r="G163" s="88">
        <f t="shared" si="12"/>
        <v>0</v>
      </c>
      <c r="H163" s="131">
        <f t="shared" si="13"/>
        <v>0</v>
      </c>
      <c r="I163" s="17" t="str">
        <f t="shared" si="14"/>
        <v>H</v>
      </c>
      <c r="J163" s="88">
        <f t="shared" si="5"/>
        <v>0</v>
      </c>
      <c r="K163" s="20" t="str">
        <f t="shared" si="11"/>
        <v/>
      </c>
    </row>
    <row r="164" spans="1:11">
      <c r="A164" s="25"/>
      <c r="B164" s="26"/>
      <c r="C164" s="90"/>
      <c r="D164" s="90"/>
      <c r="E164" s="90"/>
      <c r="F164" s="90"/>
      <c r="G164" s="88">
        <f t="shared" si="12"/>
        <v>0</v>
      </c>
      <c r="H164" s="131">
        <f t="shared" si="13"/>
        <v>0</v>
      </c>
      <c r="I164" s="17" t="str">
        <f t="shared" si="14"/>
        <v>H</v>
      </c>
      <c r="J164" s="88">
        <f t="shared" si="5"/>
        <v>0</v>
      </c>
      <c r="K164" s="20" t="str">
        <f t="shared" si="11"/>
        <v/>
      </c>
    </row>
    <row r="165" spans="1:11">
      <c r="A165" s="25"/>
      <c r="B165" s="26"/>
      <c r="C165" s="90"/>
      <c r="D165" s="90"/>
      <c r="E165" s="90"/>
      <c r="F165" s="90"/>
      <c r="G165" s="88">
        <f t="shared" si="12"/>
        <v>0</v>
      </c>
      <c r="H165" s="131">
        <f t="shared" si="13"/>
        <v>0</v>
      </c>
      <c r="I165" s="17" t="str">
        <f t="shared" si="14"/>
        <v>H</v>
      </c>
      <c r="J165" s="88">
        <f t="shared" si="5"/>
        <v>0</v>
      </c>
      <c r="K165" s="20" t="str">
        <f t="shared" si="11"/>
        <v/>
      </c>
    </row>
    <row r="166" spans="1:11">
      <c r="A166" s="25"/>
      <c r="B166" s="26"/>
      <c r="C166" s="90"/>
      <c r="D166" s="90"/>
      <c r="E166" s="90"/>
      <c r="F166" s="90"/>
      <c r="G166" s="88">
        <f t="shared" si="12"/>
        <v>0</v>
      </c>
      <c r="H166" s="131">
        <f t="shared" si="13"/>
        <v>0</v>
      </c>
      <c r="I166" s="17" t="str">
        <f t="shared" si="14"/>
        <v>H</v>
      </c>
      <c r="J166" s="88">
        <f t="shared" si="5"/>
        <v>0</v>
      </c>
      <c r="K166" s="20" t="str">
        <f t="shared" si="11"/>
        <v/>
      </c>
    </row>
    <row r="167" spans="1:11">
      <c r="A167" s="25"/>
      <c r="B167" s="26"/>
      <c r="C167" s="90"/>
      <c r="D167" s="90"/>
      <c r="E167" s="90"/>
      <c r="F167" s="90"/>
      <c r="G167" s="88">
        <f t="shared" si="12"/>
        <v>0</v>
      </c>
      <c r="H167" s="131">
        <f t="shared" si="13"/>
        <v>0</v>
      </c>
      <c r="I167" s="17" t="str">
        <f t="shared" si="14"/>
        <v>H</v>
      </c>
      <c r="J167" s="88">
        <f t="shared" si="5"/>
        <v>0</v>
      </c>
      <c r="K167" s="20" t="str">
        <f t="shared" si="11"/>
        <v/>
      </c>
    </row>
    <row r="168" spans="1:11">
      <c r="A168" s="25"/>
      <c r="B168" s="26"/>
      <c r="C168" s="90"/>
      <c r="D168" s="90"/>
      <c r="E168" s="90"/>
      <c r="F168" s="90"/>
      <c r="G168" s="88">
        <f t="shared" si="12"/>
        <v>0</v>
      </c>
      <c r="H168" s="131">
        <f t="shared" si="13"/>
        <v>0</v>
      </c>
      <c r="I168" s="17" t="str">
        <f t="shared" si="14"/>
        <v>H</v>
      </c>
      <c r="J168" s="88">
        <f t="shared" si="5"/>
        <v>0</v>
      </c>
      <c r="K168" s="20" t="str">
        <f t="shared" si="11"/>
        <v/>
      </c>
    </row>
    <row r="169" spans="1:11">
      <c r="A169" s="25"/>
      <c r="B169" s="26"/>
      <c r="C169" s="90"/>
      <c r="D169" s="90"/>
      <c r="E169" s="90"/>
      <c r="F169" s="90"/>
      <c r="G169" s="88">
        <f t="shared" si="12"/>
        <v>0</v>
      </c>
      <c r="H169" s="131">
        <f t="shared" si="13"/>
        <v>0</v>
      </c>
      <c r="I169" s="17" t="str">
        <f t="shared" si="14"/>
        <v>H</v>
      </c>
      <c r="J169" s="88">
        <f t="shared" si="5"/>
        <v>0</v>
      </c>
      <c r="K169" s="20" t="str">
        <f t="shared" si="11"/>
        <v/>
      </c>
    </row>
    <row r="170" spans="1:11">
      <c r="A170" s="25"/>
      <c r="B170" s="26"/>
      <c r="C170" s="90"/>
      <c r="D170" s="90"/>
      <c r="E170" s="90"/>
      <c r="F170" s="90"/>
      <c r="G170" s="88">
        <f t="shared" si="12"/>
        <v>0</v>
      </c>
      <c r="H170" s="131">
        <f t="shared" si="13"/>
        <v>0</v>
      </c>
      <c r="I170" s="17" t="str">
        <f t="shared" si="14"/>
        <v>H</v>
      </c>
      <c r="J170" s="88">
        <f t="shared" si="5"/>
        <v>0</v>
      </c>
      <c r="K170" s="20" t="str">
        <f t="shared" si="11"/>
        <v/>
      </c>
    </row>
    <row r="171" spans="1:11">
      <c r="A171" s="25"/>
      <c r="B171" s="26"/>
      <c r="C171" s="90"/>
      <c r="D171" s="90"/>
      <c r="E171" s="90"/>
      <c r="F171" s="90"/>
      <c r="G171" s="88">
        <f t="shared" si="12"/>
        <v>0</v>
      </c>
      <c r="H171" s="131">
        <f t="shared" si="13"/>
        <v>0</v>
      </c>
      <c r="I171" s="17" t="str">
        <f t="shared" si="14"/>
        <v>H</v>
      </c>
      <c r="J171" s="88">
        <f t="shared" si="5"/>
        <v>0</v>
      </c>
      <c r="K171" s="20" t="str">
        <f t="shared" si="11"/>
        <v/>
      </c>
    </row>
    <row r="172" spans="1:11">
      <c r="A172" s="25"/>
      <c r="B172" s="26"/>
      <c r="C172" s="90"/>
      <c r="D172" s="90"/>
      <c r="E172" s="90"/>
      <c r="F172" s="90"/>
      <c r="G172" s="88">
        <f t="shared" si="12"/>
        <v>0</v>
      </c>
      <c r="H172" s="131">
        <f t="shared" si="13"/>
        <v>0</v>
      </c>
      <c r="I172" s="17" t="str">
        <f t="shared" si="14"/>
        <v>H</v>
      </c>
      <c r="J172" s="88">
        <f t="shared" si="5"/>
        <v>0</v>
      </c>
      <c r="K172" s="20" t="str">
        <f t="shared" si="11"/>
        <v/>
      </c>
    </row>
    <row r="173" spans="1:11">
      <c r="A173" s="25"/>
      <c r="B173" s="26"/>
      <c r="C173" s="90"/>
      <c r="D173" s="90"/>
      <c r="E173" s="90"/>
      <c r="F173" s="90"/>
      <c r="G173" s="88">
        <f t="shared" si="12"/>
        <v>0</v>
      </c>
      <c r="H173" s="131">
        <f t="shared" si="13"/>
        <v>0</v>
      </c>
      <c r="I173" s="17" t="str">
        <f t="shared" si="14"/>
        <v>H</v>
      </c>
      <c r="J173" s="88">
        <f t="shared" si="5"/>
        <v>0</v>
      </c>
      <c r="K173" s="20" t="str">
        <f t="shared" si="11"/>
        <v/>
      </c>
    </row>
    <row r="174" spans="1:11">
      <c r="A174" s="25"/>
      <c r="B174" s="26"/>
      <c r="C174" s="90"/>
      <c r="D174" s="90"/>
      <c r="E174" s="90"/>
      <c r="F174" s="90"/>
      <c r="G174" s="88">
        <f t="shared" si="12"/>
        <v>0</v>
      </c>
      <c r="H174" s="131">
        <f t="shared" si="13"/>
        <v>0</v>
      </c>
      <c r="I174" s="17" t="str">
        <f t="shared" si="14"/>
        <v>H</v>
      </c>
      <c r="J174" s="88">
        <f t="shared" si="5"/>
        <v>0</v>
      </c>
      <c r="K174" s="20" t="str">
        <f t="shared" si="11"/>
        <v/>
      </c>
    </row>
    <row r="175" spans="1:11">
      <c r="A175" s="25"/>
      <c r="B175" s="26"/>
      <c r="C175" s="90"/>
      <c r="D175" s="90"/>
      <c r="E175" s="90"/>
      <c r="F175" s="90"/>
      <c r="G175" s="88">
        <f t="shared" si="12"/>
        <v>0</v>
      </c>
      <c r="H175" s="131">
        <f t="shared" si="13"/>
        <v>0</v>
      </c>
      <c r="I175" s="17" t="str">
        <f t="shared" si="14"/>
        <v>H</v>
      </c>
      <c r="J175" s="88">
        <f t="shared" si="5"/>
        <v>0</v>
      </c>
      <c r="K175" s="20" t="str">
        <f t="shared" si="11"/>
        <v/>
      </c>
    </row>
    <row r="176" spans="1:11">
      <c r="A176" s="25"/>
      <c r="B176" s="26"/>
      <c r="C176" s="90"/>
      <c r="D176" s="90"/>
      <c r="E176" s="90"/>
      <c r="F176" s="90"/>
      <c r="G176" s="88">
        <f t="shared" si="12"/>
        <v>0</v>
      </c>
      <c r="H176" s="131">
        <f t="shared" si="13"/>
        <v>0</v>
      </c>
      <c r="I176" s="17" t="str">
        <f t="shared" si="14"/>
        <v>H</v>
      </c>
      <c r="J176" s="88">
        <f t="shared" si="5"/>
        <v>0</v>
      </c>
      <c r="K176" s="20" t="str">
        <f t="shared" si="11"/>
        <v/>
      </c>
    </row>
    <row r="177" spans="1:11">
      <c r="A177" s="25"/>
      <c r="B177" s="26"/>
      <c r="C177" s="90"/>
      <c r="D177" s="90"/>
      <c r="E177" s="90"/>
      <c r="F177" s="90"/>
      <c r="G177" s="88">
        <f t="shared" si="12"/>
        <v>0</v>
      </c>
      <c r="H177" s="131">
        <f t="shared" si="13"/>
        <v>0</v>
      </c>
      <c r="I177" s="17" t="str">
        <f t="shared" si="14"/>
        <v>H</v>
      </c>
      <c r="J177" s="88">
        <f t="shared" si="5"/>
        <v>0</v>
      </c>
      <c r="K177" s="20" t="str">
        <f t="shared" si="11"/>
        <v/>
      </c>
    </row>
    <row r="178" spans="1:11">
      <c r="A178" s="25"/>
      <c r="B178" s="26"/>
      <c r="C178" s="90"/>
      <c r="D178" s="90"/>
      <c r="E178" s="90"/>
      <c r="F178" s="90"/>
      <c r="G178" s="88">
        <f t="shared" si="12"/>
        <v>0</v>
      </c>
      <c r="H178" s="131">
        <f t="shared" si="13"/>
        <v>0</v>
      </c>
      <c r="I178" s="17" t="str">
        <f t="shared" si="14"/>
        <v>H</v>
      </c>
      <c r="J178" s="88">
        <f t="shared" si="5"/>
        <v>0</v>
      </c>
      <c r="K178" s="20" t="str">
        <f t="shared" si="11"/>
        <v/>
      </c>
    </row>
    <row r="179" spans="1:11">
      <c r="A179" s="25"/>
      <c r="B179" s="26"/>
      <c r="C179" s="90"/>
      <c r="D179" s="90"/>
      <c r="E179" s="90"/>
      <c r="F179" s="90"/>
      <c r="G179" s="88">
        <f t="shared" si="12"/>
        <v>0</v>
      </c>
      <c r="H179" s="131">
        <f t="shared" si="13"/>
        <v>0</v>
      </c>
      <c r="I179" s="17" t="str">
        <f t="shared" si="14"/>
        <v>H</v>
      </c>
      <c r="J179" s="88">
        <f t="shared" si="4"/>
        <v>0</v>
      </c>
      <c r="K179" s="20" t="str">
        <f t="shared" si="11"/>
        <v/>
      </c>
    </row>
    <row r="180" spans="1:11">
      <c r="A180" s="25"/>
      <c r="B180" s="26"/>
      <c r="C180" s="90"/>
      <c r="D180" s="90"/>
      <c r="E180" s="90"/>
      <c r="F180" s="90"/>
      <c r="G180" s="88">
        <f t="shared" si="12"/>
        <v>0</v>
      </c>
      <c r="H180" s="131">
        <f t="shared" si="13"/>
        <v>0</v>
      </c>
      <c r="I180" s="17" t="str">
        <f t="shared" si="14"/>
        <v>H</v>
      </c>
      <c r="J180" s="88">
        <f t="shared" si="4"/>
        <v>0</v>
      </c>
      <c r="K180" s="20" t="str">
        <f t="shared" si="11"/>
        <v/>
      </c>
    </row>
    <row r="181" spans="1:11">
      <c r="A181" s="25"/>
      <c r="B181" s="26"/>
      <c r="C181" s="90"/>
      <c r="D181" s="90"/>
      <c r="E181" s="90"/>
      <c r="F181" s="90"/>
      <c r="G181" s="88">
        <f t="shared" si="12"/>
        <v>0</v>
      </c>
      <c r="H181" s="131">
        <f t="shared" si="13"/>
        <v>0</v>
      </c>
      <c r="I181" s="17" t="str">
        <f t="shared" si="14"/>
        <v>H</v>
      </c>
      <c r="J181" s="88">
        <f t="shared" si="4"/>
        <v>0</v>
      </c>
      <c r="K181" s="20" t="str">
        <f t="shared" si="11"/>
        <v/>
      </c>
    </row>
    <row r="182" spans="1:11">
      <c r="A182" s="25"/>
      <c r="B182" s="26"/>
      <c r="C182" s="90"/>
      <c r="D182" s="90"/>
      <c r="E182" s="90"/>
      <c r="F182" s="90"/>
      <c r="G182" s="88">
        <f t="shared" si="12"/>
        <v>0</v>
      </c>
      <c r="H182" s="131">
        <f t="shared" si="13"/>
        <v>0</v>
      </c>
      <c r="I182" s="17" t="str">
        <f t="shared" si="14"/>
        <v>H</v>
      </c>
      <c r="J182" s="88">
        <f t="shared" si="4"/>
        <v>0</v>
      </c>
      <c r="K182" s="20" t="str">
        <f t="shared" si="11"/>
        <v/>
      </c>
    </row>
    <row r="183" spans="1:11">
      <c r="A183" s="25"/>
      <c r="B183" s="26"/>
      <c r="C183" s="90"/>
      <c r="D183" s="90"/>
      <c r="E183" s="90"/>
      <c r="F183" s="90"/>
      <c r="G183" s="88">
        <f t="shared" si="12"/>
        <v>0</v>
      </c>
      <c r="H183" s="131">
        <f t="shared" si="13"/>
        <v>0</v>
      </c>
      <c r="I183" s="17" t="str">
        <f t="shared" si="14"/>
        <v>H</v>
      </c>
      <c r="J183" s="88">
        <f t="shared" si="4"/>
        <v>0</v>
      </c>
      <c r="K183" s="20" t="str">
        <f t="shared" si="11"/>
        <v/>
      </c>
    </row>
    <row r="184" spans="1:11">
      <c r="A184" s="25"/>
      <c r="B184" s="26"/>
      <c r="C184" s="90"/>
      <c r="D184" s="90"/>
      <c r="E184" s="90"/>
      <c r="F184" s="90"/>
      <c r="G184" s="88">
        <f t="shared" si="12"/>
        <v>0</v>
      </c>
      <c r="H184" s="131">
        <f t="shared" si="13"/>
        <v>0</v>
      </c>
      <c r="I184" s="17" t="str">
        <f t="shared" si="14"/>
        <v>H</v>
      </c>
      <c r="J184" s="88">
        <f t="shared" si="4"/>
        <v>0</v>
      </c>
      <c r="K184" s="20" t="str">
        <f t="shared" si="11"/>
        <v/>
      </c>
    </row>
    <row r="185" spans="1:11">
      <c r="A185" s="25"/>
      <c r="B185" s="26"/>
      <c r="C185" s="90"/>
      <c r="D185" s="90"/>
      <c r="E185" s="90"/>
      <c r="F185" s="90"/>
      <c r="G185" s="88">
        <f t="shared" si="12"/>
        <v>0</v>
      </c>
      <c r="H185" s="131">
        <f t="shared" si="13"/>
        <v>0</v>
      </c>
      <c r="I185" s="17" t="str">
        <f t="shared" si="14"/>
        <v>H</v>
      </c>
      <c r="J185" s="88">
        <f t="shared" si="4"/>
        <v>0</v>
      </c>
      <c r="K185" s="20" t="str">
        <f t="shared" si="11"/>
        <v/>
      </c>
    </row>
    <row r="186" spans="1:11">
      <c r="A186" s="25"/>
      <c r="B186" s="26"/>
      <c r="C186" s="90"/>
      <c r="D186" s="90"/>
      <c r="E186" s="90"/>
      <c r="F186" s="90"/>
      <c r="G186" s="88">
        <f t="shared" si="12"/>
        <v>0</v>
      </c>
      <c r="H186" s="131">
        <f t="shared" si="13"/>
        <v>0</v>
      </c>
      <c r="I186" s="17" t="str">
        <f t="shared" si="14"/>
        <v>H</v>
      </c>
      <c r="J186" s="88">
        <f t="shared" si="4"/>
        <v>0</v>
      </c>
      <c r="K186" s="20" t="str">
        <f t="shared" si="11"/>
        <v/>
      </c>
    </row>
    <row r="187" spans="1:11">
      <c r="A187" s="25"/>
      <c r="B187" s="26"/>
      <c r="C187" s="90"/>
      <c r="D187" s="90"/>
      <c r="E187" s="90"/>
      <c r="F187" s="90"/>
      <c r="G187" s="88">
        <f t="shared" si="12"/>
        <v>0</v>
      </c>
      <c r="H187" s="131">
        <f t="shared" si="13"/>
        <v>0</v>
      </c>
      <c r="I187" s="17" t="str">
        <f t="shared" si="14"/>
        <v>H</v>
      </c>
      <c r="J187" s="88">
        <f t="shared" si="4"/>
        <v>0</v>
      </c>
      <c r="K187" s="20" t="str">
        <f t="shared" si="11"/>
        <v/>
      </c>
    </row>
    <row r="188" spans="1:11">
      <c r="A188" s="25"/>
      <c r="B188" s="26"/>
      <c r="C188" s="90"/>
      <c r="D188" s="90"/>
      <c r="E188" s="90"/>
      <c r="F188" s="90"/>
      <c r="G188" s="88">
        <f t="shared" si="12"/>
        <v>0</v>
      </c>
      <c r="H188" s="131">
        <f t="shared" si="13"/>
        <v>0</v>
      </c>
      <c r="I188" s="17" t="str">
        <f t="shared" si="14"/>
        <v>H</v>
      </c>
      <c r="J188" s="88">
        <f t="shared" si="4"/>
        <v>0</v>
      </c>
      <c r="K188" s="20" t="str">
        <f t="shared" si="11"/>
        <v/>
      </c>
    </row>
    <row r="189" spans="1:11">
      <c r="A189" s="25"/>
      <c r="B189" s="26"/>
      <c r="C189" s="90"/>
      <c r="D189" s="90"/>
      <c r="E189" s="90"/>
      <c r="F189" s="90"/>
      <c r="G189" s="88">
        <f t="shared" si="12"/>
        <v>0</v>
      </c>
      <c r="H189" s="131">
        <f t="shared" si="13"/>
        <v>0</v>
      </c>
      <c r="I189" s="17" t="str">
        <f t="shared" si="14"/>
        <v>H</v>
      </c>
      <c r="J189" s="88">
        <f t="shared" si="4"/>
        <v>0</v>
      </c>
      <c r="K189" s="20" t="str">
        <f t="shared" si="11"/>
        <v/>
      </c>
    </row>
    <row r="190" spans="1:11">
      <c r="A190" s="25"/>
      <c r="B190" s="26"/>
      <c r="C190" s="90"/>
      <c r="D190" s="90"/>
      <c r="E190" s="90"/>
      <c r="F190" s="90"/>
      <c r="G190" s="88">
        <f t="shared" si="12"/>
        <v>0</v>
      </c>
      <c r="H190" s="131">
        <f t="shared" si="13"/>
        <v>0</v>
      </c>
      <c r="I190" s="17" t="str">
        <f t="shared" si="14"/>
        <v>H</v>
      </c>
      <c r="J190" s="88">
        <f t="shared" si="4"/>
        <v>0</v>
      </c>
      <c r="K190" s="20" t="str">
        <f t="shared" si="11"/>
        <v/>
      </c>
    </row>
    <row r="191" spans="1:11">
      <c r="A191" s="25"/>
      <c r="B191" s="26"/>
      <c r="C191" s="90"/>
      <c r="D191" s="90"/>
      <c r="E191" s="90"/>
      <c r="F191" s="90"/>
      <c r="G191" s="88">
        <f t="shared" si="12"/>
        <v>0</v>
      </c>
      <c r="H191" s="131">
        <f t="shared" si="13"/>
        <v>0</v>
      </c>
      <c r="I191" s="17" t="str">
        <f t="shared" si="14"/>
        <v>H</v>
      </c>
      <c r="J191" s="88">
        <f t="shared" si="4"/>
        <v>0</v>
      </c>
      <c r="K191" s="20" t="str">
        <f t="shared" si="11"/>
        <v/>
      </c>
    </row>
    <row r="192" spans="1:11">
      <c r="A192" s="25"/>
      <c r="B192" s="26"/>
      <c r="C192" s="90"/>
      <c r="D192" s="90"/>
      <c r="E192" s="90"/>
      <c r="F192" s="90"/>
      <c r="G192" s="88">
        <f t="shared" si="12"/>
        <v>0</v>
      </c>
      <c r="H192" s="131">
        <f t="shared" si="13"/>
        <v>0</v>
      </c>
      <c r="I192" s="17" t="str">
        <f t="shared" si="14"/>
        <v>H</v>
      </c>
      <c r="J192" s="88">
        <f t="shared" si="4"/>
        <v>0</v>
      </c>
      <c r="K192" s="20" t="str">
        <f t="shared" si="11"/>
        <v/>
      </c>
    </row>
    <row r="193" spans="1:11">
      <c r="A193" s="25"/>
      <c r="B193" s="26"/>
      <c r="C193" s="90"/>
      <c r="D193" s="90"/>
      <c r="E193" s="90"/>
      <c r="F193" s="90"/>
      <c r="G193" s="88">
        <f t="shared" si="12"/>
        <v>0</v>
      </c>
      <c r="H193" s="131">
        <f t="shared" si="13"/>
        <v>0</v>
      </c>
      <c r="I193" s="17" t="str">
        <f t="shared" si="14"/>
        <v>H</v>
      </c>
      <c r="J193" s="88">
        <f t="shared" si="4"/>
        <v>0</v>
      </c>
      <c r="K193" s="20" t="str">
        <f t="shared" si="11"/>
        <v/>
      </c>
    </row>
    <row r="194" spans="1:11">
      <c r="A194" s="25"/>
      <c r="B194" s="26"/>
      <c r="C194" s="90"/>
      <c r="D194" s="90"/>
      <c r="E194" s="90"/>
      <c r="F194" s="90"/>
      <c r="G194" s="88">
        <f t="shared" si="12"/>
        <v>0</v>
      </c>
      <c r="H194" s="131">
        <f t="shared" si="13"/>
        <v>0</v>
      </c>
      <c r="I194" s="17" t="str">
        <f t="shared" si="14"/>
        <v>H</v>
      </c>
      <c r="J194" s="88">
        <f t="shared" si="4"/>
        <v>0</v>
      </c>
      <c r="K194" s="20" t="str">
        <f t="shared" si="11"/>
        <v/>
      </c>
    </row>
    <row r="195" spans="1:11">
      <c r="A195" s="25"/>
      <c r="B195" s="26"/>
      <c r="C195" s="90"/>
      <c r="D195" s="90"/>
      <c r="E195" s="90"/>
      <c r="F195" s="90"/>
      <c r="G195" s="88">
        <f t="shared" si="12"/>
        <v>0</v>
      </c>
      <c r="H195" s="131">
        <f t="shared" si="13"/>
        <v>0</v>
      </c>
      <c r="I195" s="17" t="str">
        <f t="shared" si="14"/>
        <v>H</v>
      </c>
      <c r="J195" s="88">
        <f t="shared" si="4"/>
        <v>0</v>
      </c>
      <c r="K195" s="20" t="str">
        <f t="shared" si="11"/>
        <v/>
      </c>
    </row>
    <row r="196" spans="1:11">
      <c r="A196" s="25"/>
      <c r="B196" s="26"/>
      <c r="C196" s="90"/>
      <c r="D196" s="90"/>
      <c r="E196" s="90"/>
      <c r="F196" s="90"/>
      <c r="G196" s="88">
        <f t="shared" si="12"/>
        <v>0</v>
      </c>
      <c r="H196" s="131">
        <f t="shared" si="13"/>
        <v>0</v>
      </c>
      <c r="I196" s="17" t="str">
        <f t="shared" si="14"/>
        <v>H</v>
      </c>
      <c r="J196" s="88">
        <f t="shared" si="4"/>
        <v>0</v>
      </c>
      <c r="K196" s="20" t="str">
        <f t="shared" si="11"/>
        <v/>
      </c>
    </row>
    <row r="197" spans="1:11">
      <c r="A197" s="25"/>
      <c r="B197" s="26"/>
      <c r="C197" s="90"/>
      <c r="D197" s="90"/>
      <c r="E197" s="90"/>
      <c r="F197" s="90"/>
      <c r="G197" s="88">
        <f t="shared" si="12"/>
        <v>0</v>
      </c>
      <c r="H197" s="131">
        <f t="shared" si="13"/>
        <v>0</v>
      </c>
      <c r="I197" s="17" t="str">
        <f t="shared" si="14"/>
        <v>H</v>
      </c>
      <c r="J197" s="88">
        <f t="shared" si="4"/>
        <v>0</v>
      </c>
      <c r="K197" s="20" t="str">
        <f t="shared" si="11"/>
        <v/>
      </c>
    </row>
    <row r="198" spans="1:11">
      <c r="A198" s="25"/>
      <c r="B198" s="26"/>
      <c r="C198" s="90"/>
      <c r="D198" s="90"/>
      <c r="E198" s="90"/>
      <c r="F198" s="90"/>
      <c r="G198" s="88">
        <f t="shared" si="12"/>
        <v>0</v>
      </c>
      <c r="H198" s="131">
        <f t="shared" si="13"/>
        <v>0</v>
      </c>
      <c r="I198" s="17" t="str">
        <f t="shared" si="14"/>
        <v>H</v>
      </c>
      <c r="J198" s="88">
        <f t="shared" si="4"/>
        <v>0</v>
      </c>
      <c r="K198" s="20" t="str">
        <f t="shared" si="11"/>
        <v/>
      </c>
    </row>
    <row r="199" spans="1:11">
      <c r="A199" s="25"/>
      <c r="B199" s="26"/>
      <c r="C199" s="90"/>
      <c r="D199" s="90"/>
      <c r="E199" s="90"/>
      <c r="F199" s="90"/>
      <c r="G199" s="88">
        <f t="shared" si="12"/>
        <v>0</v>
      </c>
      <c r="H199" s="131">
        <f t="shared" si="13"/>
        <v>0</v>
      </c>
      <c r="I199" s="17" t="str">
        <f t="shared" si="14"/>
        <v>H</v>
      </c>
      <c r="J199" s="88">
        <f t="shared" si="4"/>
        <v>0</v>
      </c>
      <c r="K199" s="20" t="str">
        <f t="shared" si="11"/>
        <v/>
      </c>
    </row>
    <row r="200" spans="1:11">
      <c r="A200" s="25"/>
      <c r="B200" s="26"/>
      <c r="C200" s="90"/>
      <c r="D200" s="90"/>
      <c r="E200" s="90"/>
      <c r="F200" s="90"/>
      <c r="G200" s="88">
        <f t="shared" si="12"/>
        <v>0</v>
      </c>
      <c r="H200" s="131">
        <f t="shared" si="13"/>
        <v>0</v>
      </c>
      <c r="I200" s="17" t="str">
        <f t="shared" si="14"/>
        <v>H</v>
      </c>
      <c r="J200" s="88">
        <f t="shared" si="4"/>
        <v>0</v>
      </c>
      <c r="K200" s="20" t="str">
        <f t="shared" si="11"/>
        <v/>
      </c>
    </row>
    <row r="201" spans="1:11">
      <c r="A201" s="25"/>
      <c r="B201" s="26"/>
      <c r="C201" s="90"/>
      <c r="D201" s="90"/>
      <c r="E201" s="90"/>
      <c r="F201" s="90"/>
      <c r="G201" s="88">
        <f t="shared" si="12"/>
        <v>0</v>
      </c>
      <c r="H201" s="131">
        <f t="shared" si="13"/>
        <v>0</v>
      </c>
      <c r="I201" s="17" t="str">
        <f t="shared" si="14"/>
        <v>H</v>
      </c>
      <c r="J201" s="88">
        <f t="shared" si="4"/>
        <v>0</v>
      </c>
      <c r="K201" s="20" t="str">
        <f t="shared" si="11"/>
        <v/>
      </c>
    </row>
    <row r="202" spans="1:11">
      <c r="A202" s="25"/>
      <c r="B202" s="26"/>
      <c r="C202" s="90"/>
      <c r="D202" s="90"/>
      <c r="E202" s="90"/>
      <c r="F202" s="90"/>
      <c r="G202" s="88">
        <f t="shared" si="12"/>
        <v>0</v>
      </c>
      <c r="H202" s="131">
        <f t="shared" si="13"/>
        <v>0</v>
      </c>
      <c r="I202" s="17" t="str">
        <f t="shared" si="14"/>
        <v>H</v>
      </c>
      <c r="J202" s="88">
        <f t="shared" si="4"/>
        <v>0</v>
      </c>
      <c r="K202" s="20" t="str">
        <f t="shared" si="11"/>
        <v/>
      </c>
    </row>
    <row r="203" spans="1:11">
      <c r="A203" s="25"/>
      <c r="B203" s="26"/>
      <c r="C203" s="90"/>
      <c r="D203" s="90"/>
      <c r="E203" s="90"/>
      <c r="F203" s="90"/>
      <c r="G203" s="88">
        <f t="shared" si="12"/>
        <v>0</v>
      </c>
      <c r="H203" s="131">
        <f t="shared" si="13"/>
        <v>0</v>
      </c>
      <c r="I203" s="17" t="str">
        <f t="shared" si="14"/>
        <v>H</v>
      </c>
      <c r="J203" s="88">
        <f t="shared" si="4"/>
        <v>0</v>
      </c>
      <c r="K203" s="20" t="str">
        <f t="shared" si="11"/>
        <v/>
      </c>
    </row>
    <row r="204" spans="1:11">
      <c r="A204" s="25"/>
      <c r="B204" s="26"/>
      <c r="C204" s="90"/>
      <c r="D204" s="90"/>
      <c r="E204" s="90"/>
      <c r="F204" s="90"/>
      <c r="G204" s="88">
        <f t="shared" si="12"/>
        <v>0</v>
      </c>
      <c r="H204" s="131">
        <f t="shared" si="13"/>
        <v>0</v>
      </c>
      <c r="I204" s="17" t="str">
        <f t="shared" si="14"/>
        <v>H</v>
      </c>
      <c r="J204" s="88">
        <f t="shared" si="4"/>
        <v>0</v>
      </c>
      <c r="K204" s="20" t="str">
        <f t="shared" si="11"/>
        <v/>
      </c>
    </row>
    <row r="205" spans="1:11">
      <c r="A205" s="25"/>
      <c r="B205" s="26"/>
      <c r="C205" s="90"/>
      <c r="D205" s="90"/>
      <c r="E205" s="90"/>
      <c r="F205" s="90"/>
      <c r="G205" s="88">
        <f t="shared" si="12"/>
        <v>0</v>
      </c>
      <c r="H205" s="131">
        <f t="shared" si="13"/>
        <v>0</v>
      </c>
      <c r="I205" s="17" t="str">
        <f t="shared" si="14"/>
        <v>H</v>
      </c>
      <c r="J205" s="88">
        <f t="shared" si="4"/>
        <v>0</v>
      </c>
      <c r="K205" s="20" t="str">
        <f t="shared" si="11"/>
        <v/>
      </c>
    </row>
    <row r="206" spans="1:11">
      <c r="A206" s="25"/>
      <c r="B206" s="26"/>
      <c r="C206" s="90"/>
      <c r="D206" s="90"/>
      <c r="E206" s="90"/>
      <c r="F206" s="90"/>
      <c r="G206" s="88">
        <f t="shared" si="12"/>
        <v>0</v>
      </c>
      <c r="H206" s="131">
        <f t="shared" si="13"/>
        <v>0</v>
      </c>
      <c r="I206" s="17" t="str">
        <f t="shared" si="14"/>
        <v>H</v>
      </c>
      <c r="J206" s="88">
        <f t="shared" si="4"/>
        <v>0</v>
      </c>
      <c r="K206" s="20" t="str">
        <f t="shared" si="11"/>
        <v/>
      </c>
    </row>
    <row r="207" spans="1:11">
      <c r="A207" s="25"/>
      <c r="B207" s="26"/>
      <c r="C207" s="90"/>
      <c r="D207" s="90"/>
      <c r="E207" s="90"/>
      <c r="F207" s="90"/>
      <c r="G207" s="88">
        <f t="shared" si="12"/>
        <v>0</v>
      </c>
      <c r="H207" s="131">
        <f t="shared" si="13"/>
        <v>0</v>
      </c>
      <c r="I207" s="17" t="str">
        <f t="shared" si="14"/>
        <v>H</v>
      </c>
      <c r="J207" s="88">
        <f t="shared" si="4"/>
        <v>0</v>
      </c>
      <c r="K207" s="20" t="str">
        <f t="shared" si="11"/>
        <v/>
      </c>
    </row>
    <row r="208" spans="1:11">
      <c r="A208" s="25"/>
      <c r="B208" s="26"/>
      <c r="C208" s="90"/>
      <c r="D208" s="90"/>
      <c r="E208" s="90"/>
      <c r="F208" s="90"/>
      <c r="G208" s="88">
        <f t="shared" si="12"/>
        <v>0</v>
      </c>
      <c r="H208" s="131">
        <f t="shared" si="13"/>
        <v>0</v>
      </c>
      <c r="I208" s="17" t="str">
        <f t="shared" si="14"/>
        <v>H</v>
      </c>
      <c r="J208" s="88">
        <f t="shared" si="4"/>
        <v>0</v>
      </c>
      <c r="K208" s="20" t="str">
        <f t="shared" si="11"/>
        <v/>
      </c>
    </row>
    <row r="209" spans="1:11">
      <c r="A209" s="25"/>
      <c r="B209" s="26"/>
      <c r="C209" s="90"/>
      <c r="D209" s="90"/>
      <c r="E209" s="90"/>
      <c r="F209" s="90"/>
      <c r="G209" s="88">
        <f t="shared" si="12"/>
        <v>0</v>
      </c>
      <c r="H209" s="131">
        <f t="shared" si="13"/>
        <v>0</v>
      </c>
      <c r="I209" s="17" t="str">
        <f t="shared" si="14"/>
        <v>H</v>
      </c>
      <c r="J209" s="88">
        <f t="shared" si="4"/>
        <v>0</v>
      </c>
      <c r="K209" s="20" t="str">
        <f t="shared" si="11"/>
        <v/>
      </c>
    </row>
    <row r="210" spans="1:11">
      <c r="A210" s="25"/>
      <c r="B210" s="26"/>
      <c r="C210" s="90"/>
      <c r="D210" s="90"/>
      <c r="E210" s="90"/>
      <c r="F210" s="90"/>
      <c r="G210" s="88">
        <f t="shared" si="12"/>
        <v>0</v>
      </c>
      <c r="H210" s="131">
        <f t="shared" si="13"/>
        <v>0</v>
      </c>
      <c r="I210" s="17" t="str">
        <f t="shared" si="14"/>
        <v>H</v>
      </c>
      <c r="J210" s="88">
        <f t="shared" si="4"/>
        <v>0</v>
      </c>
      <c r="K210" s="20" t="str">
        <f t="shared" si="11"/>
        <v/>
      </c>
    </row>
    <row r="211" spans="1:11">
      <c r="A211" s="25"/>
      <c r="B211" s="26"/>
      <c r="C211" s="90"/>
      <c r="D211" s="90"/>
      <c r="E211" s="90"/>
      <c r="F211" s="90"/>
      <c r="G211" s="88">
        <f t="shared" si="12"/>
        <v>0</v>
      </c>
      <c r="H211" s="131">
        <f t="shared" si="13"/>
        <v>0</v>
      </c>
      <c r="I211" s="17" t="str">
        <f t="shared" si="14"/>
        <v>H</v>
      </c>
      <c r="J211" s="88">
        <f t="shared" si="4"/>
        <v>0</v>
      </c>
      <c r="K211" s="20" t="str">
        <f t="shared" si="11"/>
        <v/>
      </c>
    </row>
    <row r="212" spans="1:11">
      <c r="A212" s="25"/>
      <c r="B212" s="26"/>
      <c r="C212" s="90"/>
      <c r="D212" s="90"/>
      <c r="E212" s="90"/>
      <c r="F212" s="90"/>
      <c r="G212" s="88">
        <f t="shared" si="12"/>
        <v>0</v>
      </c>
      <c r="H212" s="131">
        <f t="shared" si="13"/>
        <v>0</v>
      </c>
      <c r="I212" s="17" t="str">
        <f t="shared" si="14"/>
        <v>H</v>
      </c>
      <c r="J212" s="88">
        <f t="shared" si="4"/>
        <v>0</v>
      </c>
      <c r="K212" s="20" t="str">
        <f t="shared" si="11"/>
        <v/>
      </c>
    </row>
    <row r="213" spans="1:11">
      <c r="A213" s="25"/>
      <c r="B213" s="26"/>
      <c r="C213" s="90"/>
      <c r="D213" s="90"/>
      <c r="E213" s="90"/>
      <c r="F213" s="90"/>
      <c r="G213" s="88">
        <f t="shared" si="12"/>
        <v>0</v>
      </c>
      <c r="H213" s="131">
        <f t="shared" si="13"/>
        <v>0</v>
      </c>
      <c r="I213" s="17" t="str">
        <f t="shared" si="14"/>
        <v>H</v>
      </c>
      <c r="J213" s="88">
        <f t="shared" si="4"/>
        <v>0</v>
      </c>
      <c r="K213" s="20" t="str">
        <f t="shared" si="11"/>
        <v/>
      </c>
    </row>
    <row r="214" spans="1:11">
      <c r="A214" s="25"/>
      <c r="B214" s="26"/>
      <c r="C214" s="90"/>
      <c r="D214" s="90"/>
      <c r="E214" s="90"/>
      <c r="F214" s="90"/>
      <c r="G214" s="88">
        <f t="shared" si="12"/>
        <v>0</v>
      </c>
      <c r="H214" s="131">
        <f t="shared" si="13"/>
        <v>0</v>
      </c>
      <c r="I214" s="17" t="str">
        <f t="shared" si="14"/>
        <v>H</v>
      </c>
      <c r="J214" s="88">
        <f t="shared" si="4"/>
        <v>0</v>
      </c>
      <c r="K214" s="20" t="str">
        <f t="shared" si="11"/>
        <v/>
      </c>
    </row>
    <row r="215" spans="1:11">
      <c r="A215" s="25"/>
      <c r="B215" s="26"/>
      <c r="C215" s="90"/>
      <c r="D215" s="90"/>
      <c r="E215" s="90"/>
      <c r="F215" s="90"/>
      <c r="G215" s="88">
        <f t="shared" si="12"/>
        <v>0</v>
      </c>
      <c r="H215" s="131">
        <f t="shared" si="13"/>
        <v>0</v>
      </c>
      <c r="I215" s="17" t="str">
        <f t="shared" si="14"/>
        <v>H</v>
      </c>
      <c r="J215" s="88">
        <f t="shared" si="4"/>
        <v>0</v>
      </c>
      <c r="K215" s="20" t="str">
        <f t="shared" si="11"/>
        <v/>
      </c>
    </row>
    <row r="216" spans="1:11">
      <c r="A216" s="25"/>
      <c r="B216" s="26"/>
      <c r="C216" s="90"/>
      <c r="D216" s="90"/>
      <c r="E216" s="90"/>
      <c r="F216" s="90"/>
      <c r="G216" s="88">
        <f t="shared" si="12"/>
        <v>0</v>
      </c>
      <c r="H216" s="131">
        <f t="shared" si="13"/>
        <v>0</v>
      </c>
      <c r="I216" s="17" t="str">
        <f t="shared" si="14"/>
        <v>H</v>
      </c>
      <c r="J216" s="88">
        <f t="shared" si="4"/>
        <v>0</v>
      </c>
      <c r="K216" s="20" t="str">
        <f t="shared" ref="K216:K279" si="15">IF(A216&lt;&gt;"",VLOOKUP(A216,Sachgruppen,2,0),"")</f>
        <v/>
      </c>
    </row>
    <row r="217" spans="1:11">
      <c r="A217" s="25"/>
      <c r="B217" s="26"/>
      <c r="C217" s="90"/>
      <c r="D217" s="90"/>
      <c r="E217" s="90"/>
      <c r="F217" s="90"/>
      <c r="G217" s="88">
        <f t="shared" ref="G217:G280" si="16">IF(OR(LEFT($A217,1)="1",LEFT($A217,1)="2"),(C217-D217)-(E217-F217),C217-D217)</f>
        <v>0</v>
      </c>
      <c r="H217" s="131">
        <f t="shared" ref="H217:H280" si="17">IF(LEFT($A217,1)="1",E217-F217,IF(LEFT($A217,1)="2",F217-E217,0))</f>
        <v>0</v>
      </c>
      <c r="I217" s="17" t="str">
        <f t="shared" ref="I217:I280" si="18">IF(OR(LEFT($A217,1)="1",LEFT($A217,1)="3",LEFT($A217,1)="5",LEFT($A217,1)="7",LEFT($A217,4)="9000"),"S","H")</f>
        <v>H</v>
      </c>
      <c r="J217" s="88">
        <f t="shared" si="4"/>
        <v>0</v>
      </c>
      <c r="K217" s="20" t="str">
        <f t="shared" si="15"/>
        <v/>
      </c>
    </row>
    <row r="218" spans="1:11">
      <c r="A218" s="25"/>
      <c r="B218" s="26"/>
      <c r="C218" s="90"/>
      <c r="D218" s="90"/>
      <c r="E218" s="90"/>
      <c r="F218" s="90"/>
      <c r="G218" s="88">
        <f t="shared" si="16"/>
        <v>0</v>
      </c>
      <c r="H218" s="131">
        <f t="shared" si="17"/>
        <v>0</v>
      </c>
      <c r="I218" s="17" t="str">
        <f t="shared" si="18"/>
        <v>H</v>
      </c>
      <c r="J218" s="88">
        <f t="shared" si="4"/>
        <v>0</v>
      </c>
      <c r="K218" s="20" t="str">
        <f t="shared" si="15"/>
        <v/>
      </c>
    </row>
    <row r="219" spans="1:11">
      <c r="A219" s="25"/>
      <c r="B219" s="26"/>
      <c r="C219" s="90"/>
      <c r="D219" s="90"/>
      <c r="E219" s="90"/>
      <c r="F219" s="90"/>
      <c r="G219" s="88">
        <f t="shared" si="16"/>
        <v>0</v>
      </c>
      <c r="H219" s="131">
        <f t="shared" si="17"/>
        <v>0</v>
      </c>
      <c r="I219" s="17" t="str">
        <f t="shared" si="18"/>
        <v>H</v>
      </c>
      <c r="J219" s="88">
        <f t="shared" si="4"/>
        <v>0</v>
      </c>
      <c r="K219" s="20" t="str">
        <f t="shared" si="15"/>
        <v/>
      </c>
    </row>
    <row r="220" spans="1:11">
      <c r="A220" s="25"/>
      <c r="B220" s="26"/>
      <c r="C220" s="90"/>
      <c r="D220" s="90"/>
      <c r="E220" s="90"/>
      <c r="F220" s="90"/>
      <c r="G220" s="88">
        <f t="shared" si="16"/>
        <v>0</v>
      </c>
      <c r="H220" s="131">
        <f t="shared" si="17"/>
        <v>0</v>
      </c>
      <c r="I220" s="17" t="str">
        <f t="shared" si="18"/>
        <v>H</v>
      </c>
      <c r="J220" s="88">
        <f t="shared" si="4"/>
        <v>0</v>
      </c>
      <c r="K220" s="20" t="str">
        <f t="shared" si="15"/>
        <v/>
      </c>
    </row>
    <row r="221" spans="1:11">
      <c r="A221" s="25"/>
      <c r="B221" s="26"/>
      <c r="C221" s="90"/>
      <c r="D221" s="90"/>
      <c r="E221" s="90"/>
      <c r="F221" s="90"/>
      <c r="G221" s="88">
        <f t="shared" si="16"/>
        <v>0</v>
      </c>
      <c r="H221" s="131">
        <f t="shared" si="17"/>
        <v>0</v>
      </c>
      <c r="I221" s="17" t="str">
        <f t="shared" si="18"/>
        <v>H</v>
      </c>
      <c r="J221" s="88">
        <f t="shared" si="4"/>
        <v>0</v>
      </c>
      <c r="K221" s="20" t="str">
        <f t="shared" si="15"/>
        <v/>
      </c>
    </row>
    <row r="222" spans="1:11">
      <c r="A222" s="25"/>
      <c r="B222" s="26"/>
      <c r="C222" s="90"/>
      <c r="D222" s="90"/>
      <c r="E222" s="90"/>
      <c r="F222" s="90"/>
      <c r="G222" s="88">
        <f t="shared" si="16"/>
        <v>0</v>
      </c>
      <c r="H222" s="131">
        <f t="shared" si="17"/>
        <v>0</v>
      </c>
      <c r="I222" s="17" t="str">
        <f t="shared" si="18"/>
        <v>H</v>
      </c>
      <c r="J222" s="88">
        <f t="shared" si="4"/>
        <v>0</v>
      </c>
      <c r="K222" s="20" t="str">
        <f t="shared" si="15"/>
        <v/>
      </c>
    </row>
    <row r="223" spans="1:11">
      <c r="A223" s="25"/>
      <c r="B223" s="26"/>
      <c r="C223" s="90"/>
      <c r="D223" s="90"/>
      <c r="E223" s="90"/>
      <c r="F223" s="90"/>
      <c r="G223" s="88">
        <f t="shared" si="16"/>
        <v>0</v>
      </c>
      <c r="H223" s="131">
        <f t="shared" si="17"/>
        <v>0</v>
      </c>
      <c r="I223" s="17" t="str">
        <f t="shared" si="18"/>
        <v>H</v>
      </c>
      <c r="J223" s="88">
        <f t="shared" si="4"/>
        <v>0</v>
      </c>
      <c r="K223" s="20" t="str">
        <f t="shared" si="15"/>
        <v/>
      </c>
    </row>
    <row r="224" spans="1:11">
      <c r="A224" s="25"/>
      <c r="B224" s="26"/>
      <c r="C224" s="90"/>
      <c r="D224" s="90"/>
      <c r="E224" s="90"/>
      <c r="F224" s="90"/>
      <c r="G224" s="88">
        <f t="shared" si="16"/>
        <v>0</v>
      </c>
      <c r="H224" s="131">
        <f t="shared" si="17"/>
        <v>0</v>
      </c>
      <c r="I224" s="17" t="str">
        <f t="shared" si="18"/>
        <v>H</v>
      </c>
      <c r="J224" s="88">
        <f t="shared" si="4"/>
        <v>0</v>
      </c>
      <c r="K224" s="20" t="str">
        <f t="shared" si="15"/>
        <v/>
      </c>
    </row>
    <row r="225" spans="1:11">
      <c r="A225" s="25"/>
      <c r="B225" s="26"/>
      <c r="C225" s="90"/>
      <c r="D225" s="90"/>
      <c r="E225" s="90"/>
      <c r="F225" s="90"/>
      <c r="G225" s="88">
        <f t="shared" si="16"/>
        <v>0</v>
      </c>
      <c r="H225" s="131">
        <f t="shared" si="17"/>
        <v>0</v>
      </c>
      <c r="I225" s="17" t="str">
        <f t="shared" si="18"/>
        <v>H</v>
      </c>
      <c r="J225" s="88">
        <f t="shared" si="4"/>
        <v>0</v>
      </c>
      <c r="K225" s="20" t="str">
        <f t="shared" si="15"/>
        <v/>
      </c>
    </row>
    <row r="226" spans="1:11">
      <c r="A226" s="25"/>
      <c r="B226" s="26"/>
      <c r="C226" s="90"/>
      <c r="D226" s="90"/>
      <c r="E226" s="90"/>
      <c r="F226" s="90"/>
      <c r="G226" s="88">
        <f t="shared" si="16"/>
        <v>0</v>
      </c>
      <c r="H226" s="131">
        <f t="shared" si="17"/>
        <v>0</v>
      </c>
      <c r="I226" s="17" t="str">
        <f t="shared" si="18"/>
        <v>H</v>
      </c>
      <c r="J226" s="88">
        <f t="shared" si="4"/>
        <v>0</v>
      </c>
      <c r="K226" s="20" t="str">
        <f t="shared" si="15"/>
        <v/>
      </c>
    </row>
    <row r="227" spans="1:11">
      <c r="A227" s="25"/>
      <c r="B227" s="26"/>
      <c r="C227" s="90"/>
      <c r="D227" s="90"/>
      <c r="E227" s="90"/>
      <c r="F227" s="90"/>
      <c r="G227" s="88">
        <f t="shared" si="16"/>
        <v>0</v>
      </c>
      <c r="H227" s="131">
        <f t="shared" si="17"/>
        <v>0</v>
      </c>
      <c r="I227" s="17" t="str">
        <f t="shared" si="18"/>
        <v>H</v>
      </c>
      <c r="J227" s="88">
        <f t="shared" si="4"/>
        <v>0</v>
      </c>
      <c r="K227" s="20" t="str">
        <f t="shared" si="15"/>
        <v/>
      </c>
    </row>
    <row r="228" spans="1:11">
      <c r="A228" s="25"/>
      <c r="B228" s="26"/>
      <c r="C228" s="90"/>
      <c r="D228" s="90"/>
      <c r="E228" s="90"/>
      <c r="F228" s="90"/>
      <c r="G228" s="88">
        <f t="shared" si="16"/>
        <v>0</v>
      </c>
      <c r="H228" s="131">
        <f t="shared" si="17"/>
        <v>0</v>
      </c>
      <c r="I228" s="17" t="str">
        <f t="shared" si="18"/>
        <v>H</v>
      </c>
      <c r="J228" s="88">
        <f t="shared" si="4"/>
        <v>0</v>
      </c>
      <c r="K228" s="20" t="str">
        <f t="shared" si="15"/>
        <v/>
      </c>
    </row>
    <row r="229" spans="1:11">
      <c r="A229" s="25"/>
      <c r="B229" s="26"/>
      <c r="C229" s="90"/>
      <c r="D229" s="90"/>
      <c r="E229" s="90"/>
      <c r="F229" s="90"/>
      <c r="G229" s="88">
        <f t="shared" si="16"/>
        <v>0</v>
      </c>
      <c r="H229" s="131">
        <f t="shared" si="17"/>
        <v>0</v>
      </c>
      <c r="I229" s="17" t="str">
        <f t="shared" si="18"/>
        <v>H</v>
      </c>
      <c r="J229" s="88">
        <f t="shared" si="4"/>
        <v>0</v>
      </c>
      <c r="K229" s="20" t="str">
        <f t="shared" si="15"/>
        <v/>
      </c>
    </row>
    <row r="230" spans="1:11">
      <c r="A230" s="25"/>
      <c r="B230" s="26"/>
      <c r="C230" s="90"/>
      <c r="D230" s="90"/>
      <c r="E230" s="90"/>
      <c r="F230" s="90"/>
      <c r="G230" s="88">
        <f t="shared" si="16"/>
        <v>0</v>
      </c>
      <c r="H230" s="131">
        <f t="shared" si="17"/>
        <v>0</v>
      </c>
      <c r="I230" s="17" t="str">
        <f t="shared" si="18"/>
        <v>H</v>
      </c>
      <c r="J230" s="88">
        <f t="shared" si="4"/>
        <v>0</v>
      </c>
      <c r="K230" s="20" t="str">
        <f t="shared" si="15"/>
        <v/>
      </c>
    </row>
    <row r="231" spans="1:11">
      <c r="A231" s="25"/>
      <c r="B231" s="26"/>
      <c r="C231" s="90"/>
      <c r="D231" s="90"/>
      <c r="E231" s="90"/>
      <c r="F231" s="90"/>
      <c r="G231" s="88">
        <f t="shared" si="16"/>
        <v>0</v>
      </c>
      <c r="H231" s="131">
        <f t="shared" si="17"/>
        <v>0</v>
      </c>
      <c r="I231" s="17" t="str">
        <f t="shared" si="18"/>
        <v>H</v>
      </c>
      <c r="J231" s="88">
        <f t="shared" si="4"/>
        <v>0</v>
      </c>
      <c r="K231" s="20" t="str">
        <f t="shared" si="15"/>
        <v/>
      </c>
    </row>
    <row r="232" spans="1:11">
      <c r="A232" s="25"/>
      <c r="B232" s="26"/>
      <c r="C232" s="90"/>
      <c r="D232" s="90"/>
      <c r="E232" s="90"/>
      <c r="F232" s="90"/>
      <c r="G232" s="88">
        <f t="shared" si="16"/>
        <v>0</v>
      </c>
      <c r="H232" s="131">
        <f t="shared" si="17"/>
        <v>0</v>
      </c>
      <c r="I232" s="17" t="str">
        <f t="shared" si="18"/>
        <v>H</v>
      </c>
      <c r="J232" s="88">
        <f t="shared" si="4"/>
        <v>0</v>
      </c>
      <c r="K232" s="20" t="str">
        <f t="shared" si="15"/>
        <v/>
      </c>
    </row>
    <row r="233" spans="1:11">
      <c r="A233" s="25"/>
      <c r="B233" s="26"/>
      <c r="C233" s="90"/>
      <c r="D233" s="90"/>
      <c r="E233" s="90"/>
      <c r="F233" s="90"/>
      <c r="G233" s="88">
        <f t="shared" si="16"/>
        <v>0</v>
      </c>
      <c r="H233" s="131">
        <f t="shared" si="17"/>
        <v>0</v>
      </c>
      <c r="I233" s="17" t="str">
        <f t="shared" si="18"/>
        <v>H</v>
      </c>
      <c r="J233" s="88">
        <f t="shared" si="4"/>
        <v>0</v>
      </c>
      <c r="K233" s="20" t="str">
        <f t="shared" si="15"/>
        <v/>
      </c>
    </row>
    <row r="234" spans="1:11">
      <c r="A234" s="25"/>
      <c r="B234" s="26"/>
      <c r="C234" s="90"/>
      <c r="D234" s="90"/>
      <c r="E234" s="90"/>
      <c r="F234" s="90"/>
      <c r="G234" s="88">
        <f t="shared" si="16"/>
        <v>0</v>
      </c>
      <c r="H234" s="131">
        <f t="shared" si="17"/>
        <v>0</v>
      </c>
      <c r="I234" s="17" t="str">
        <f t="shared" si="18"/>
        <v>H</v>
      </c>
      <c r="J234" s="88">
        <f t="shared" si="4"/>
        <v>0</v>
      </c>
      <c r="K234" s="20" t="str">
        <f t="shared" si="15"/>
        <v/>
      </c>
    </row>
    <row r="235" spans="1:11">
      <c r="A235" s="25"/>
      <c r="B235" s="26"/>
      <c r="C235" s="90"/>
      <c r="D235" s="90"/>
      <c r="E235" s="90"/>
      <c r="F235" s="90"/>
      <c r="G235" s="88">
        <f t="shared" si="16"/>
        <v>0</v>
      </c>
      <c r="H235" s="131">
        <f t="shared" si="17"/>
        <v>0</v>
      </c>
      <c r="I235" s="17" t="str">
        <f t="shared" si="18"/>
        <v>H</v>
      </c>
      <c r="J235" s="88">
        <f t="shared" si="4"/>
        <v>0</v>
      </c>
      <c r="K235" s="20" t="str">
        <f t="shared" si="15"/>
        <v/>
      </c>
    </row>
    <row r="236" spans="1:11">
      <c r="A236" s="25"/>
      <c r="B236" s="26"/>
      <c r="C236" s="90"/>
      <c r="D236" s="90"/>
      <c r="E236" s="90"/>
      <c r="F236" s="90"/>
      <c r="G236" s="88">
        <f t="shared" si="16"/>
        <v>0</v>
      </c>
      <c r="H236" s="131">
        <f t="shared" si="17"/>
        <v>0</v>
      </c>
      <c r="I236" s="17" t="str">
        <f t="shared" si="18"/>
        <v>H</v>
      </c>
      <c r="J236" s="88">
        <f t="shared" si="4"/>
        <v>0</v>
      </c>
      <c r="K236" s="20" t="str">
        <f t="shared" si="15"/>
        <v/>
      </c>
    </row>
    <row r="237" spans="1:11">
      <c r="A237" s="25"/>
      <c r="B237" s="26"/>
      <c r="C237" s="90"/>
      <c r="D237" s="90"/>
      <c r="E237" s="90"/>
      <c r="F237" s="90"/>
      <c r="G237" s="88">
        <f t="shared" si="16"/>
        <v>0</v>
      </c>
      <c r="H237" s="131">
        <f t="shared" si="17"/>
        <v>0</v>
      </c>
      <c r="I237" s="17" t="str">
        <f t="shared" si="18"/>
        <v>H</v>
      </c>
      <c r="J237" s="88">
        <f t="shared" ref="J237:J291" si="19">IF(I237="H",-G237,G237)</f>
        <v>0</v>
      </c>
      <c r="K237" s="20" t="str">
        <f t="shared" si="15"/>
        <v/>
      </c>
    </row>
    <row r="238" spans="1:11">
      <c r="A238" s="25"/>
      <c r="B238" s="26"/>
      <c r="C238" s="90"/>
      <c r="D238" s="90"/>
      <c r="E238" s="90"/>
      <c r="F238" s="90"/>
      <c r="G238" s="88">
        <f t="shared" si="16"/>
        <v>0</v>
      </c>
      <c r="H238" s="131">
        <f t="shared" si="17"/>
        <v>0</v>
      </c>
      <c r="I238" s="17" t="str">
        <f t="shared" si="18"/>
        <v>H</v>
      </c>
      <c r="J238" s="88">
        <f t="shared" si="19"/>
        <v>0</v>
      </c>
      <c r="K238" s="20" t="str">
        <f t="shared" si="15"/>
        <v/>
      </c>
    </row>
    <row r="239" spans="1:11">
      <c r="A239" s="25"/>
      <c r="B239" s="26"/>
      <c r="C239" s="90"/>
      <c r="D239" s="90"/>
      <c r="E239" s="90"/>
      <c r="F239" s="90"/>
      <c r="G239" s="88">
        <f t="shared" si="16"/>
        <v>0</v>
      </c>
      <c r="H239" s="131">
        <f t="shared" si="17"/>
        <v>0</v>
      </c>
      <c r="I239" s="17" t="str">
        <f t="shared" si="18"/>
        <v>H</v>
      </c>
      <c r="J239" s="88">
        <f t="shared" si="19"/>
        <v>0</v>
      </c>
      <c r="K239" s="20" t="str">
        <f t="shared" si="15"/>
        <v/>
      </c>
    </row>
    <row r="240" spans="1:11">
      <c r="A240" s="25"/>
      <c r="B240" s="26"/>
      <c r="C240" s="90"/>
      <c r="D240" s="90"/>
      <c r="E240" s="90"/>
      <c r="F240" s="90"/>
      <c r="G240" s="88">
        <f t="shared" si="16"/>
        <v>0</v>
      </c>
      <c r="H240" s="131">
        <f t="shared" si="17"/>
        <v>0</v>
      </c>
      <c r="I240" s="17" t="str">
        <f t="shared" si="18"/>
        <v>H</v>
      </c>
      <c r="J240" s="88">
        <f t="shared" si="19"/>
        <v>0</v>
      </c>
      <c r="K240" s="20" t="str">
        <f t="shared" si="15"/>
        <v/>
      </c>
    </row>
    <row r="241" spans="1:11">
      <c r="A241" s="25"/>
      <c r="B241" s="26"/>
      <c r="C241" s="90"/>
      <c r="D241" s="90"/>
      <c r="E241" s="90"/>
      <c r="F241" s="90"/>
      <c r="G241" s="88">
        <f t="shared" si="16"/>
        <v>0</v>
      </c>
      <c r="H241" s="131">
        <f t="shared" si="17"/>
        <v>0</v>
      </c>
      <c r="I241" s="17" t="str">
        <f t="shared" si="18"/>
        <v>H</v>
      </c>
      <c r="J241" s="88">
        <f t="shared" si="19"/>
        <v>0</v>
      </c>
      <c r="K241" s="20" t="str">
        <f t="shared" si="15"/>
        <v/>
      </c>
    </row>
    <row r="242" spans="1:11">
      <c r="A242" s="25"/>
      <c r="B242" s="26"/>
      <c r="C242" s="90"/>
      <c r="D242" s="90"/>
      <c r="E242" s="90"/>
      <c r="F242" s="90"/>
      <c r="G242" s="88">
        <f t="shared" si="16"/>
        <v>0</v>
      </c>
      <c r="H242" s="131">
        <f t="shared" si="17"/>
        <v>0</v>
      </c>
      <c r="I242" s="17" t="str">
        <f t="shared" si="18"/>
        <v>H</v>
      </c>
      <c r="J242" s="88">
        <f t="shared" si="19"/>
        <v>0</v>
      </c>
      <c r="K242" s="20" t="str">
        <f t="shared" si="15"/>
        <v/>
      </c>
    </row>
    <row r="243" spans="1:11">
      <c r="A243" s="25"/>
      <c r="B243" s="26"/>
      <c r="C243" s="90"/>
      <c r="D243" s="90"/>
      <c r="E243" s="90"/>
      <c r="F243" s="90"/>
      <c r="G243" s="88">
        <f t="shared" si="16"/>
        <v>0</v>
      </c>
      <c r="H243" s="131">
        <f t="shared" si="17"/>
        <v>0</v>
      </c>
      <c r="I243" s="17" t="str">
        <f t="shared" si="18"/>
        <v>H</v>
      </c>
      <c r="J243" s="88">
        <f t="shared" si="19"/>
        <v>0</v>
      </c>
      <c r="K243" s="20" t="str">
        <f t="shared" si="15"/>
        <v/>
      </c>
    </row>
    <row r="244" spans="1:11">
      <c r="A244" s="25"/>
      <c r="B244" s="26"/>
      <c r="C244" s="90"/>
      <c r="D244" s="90"/>
      <c r="E244" s="90"/>
      <c r="F244" s="90"/>
      <c r="G244" s="88">
        <f t="shared" si="16"/>
        <v>0</v>
      </c>
      <c r="H244" s="131">
        <f t="shared" si="17"/>
        <v>0</v>
      </c>
      <c r="I244" s="17" t="str">
        <f t="shared" si="18"/>
        <v>H</v>
      </c>
      <c r="J244" s="88">
        <f t="shared" si="19"/>
        <v>0</v>
      </c>
      <c r="K244" s="20" t="str">
        <f t="shared" si="15"/>
        <v/>
      </c>
    </row>
    <row r="245" spans="1:11">
      <c r="A245" s="25"/>
      <c r="B245" s="26"/>
      <c r="C245" s="90"/>
      <c r="D245" s="90"/>
      <c r="E245" s="90"/>
      <c r="F245" s="90"/>
      <c r="G245" s="88">
        <f t="shared" si="16"/>
        <v>0</v>
      </c>
      <c r="H245" s="131">
        <f t="shared" si="17"/>
        <v>0</v>
      </c>
      <c r="I245" s="17" t="str">
        <f t="shared" si="18"/>
        <v>H</v>
      </c>
      <c r="J245" s="88">
        <f t="shared" si="19"/>
        <v>0</v>
      </c>
      <c r="K245" s="20" t="str">
        <f t="shared" si="15"/>
        <v/>
      </c>
    </row>
    <row r="246" spans="1:11">
      <c r="A246" s="25"/>
      <c r="B246" s="26"/>
      <c r="C246" s="90"/>
      <c r="D246" s="90"/>
      <c r="E246" s="90"/>
      <c r="F246" s="90"/>
      <c r="G246" s="88">
        <f t="shared" si="16"/>
        <v>0</v>
      </c>
      <c r="H246" s="131">
        <f t="shared" si="17"/>
        <v>0</v>
      </c>
      <c r="I246" s="17" t="str">
        <f t="shared" si="18"/>
        <v>H</v>
      </c>
      <c r="J246" s="88">
        <f t="shared" si="19"/>
        <v>0</v>
      </c>
      <c r="K246" s="20" t="str">
        <f t="shared" si="15"/>
        <v/>
      </c>
    </row>
    <row r="247" spans="1:11">
      <c r="A247" s="25"/>
      <c r="B247" s="26"/>
      <c r="C247" s="90"/>
      <c r="D247" s="90"/>
      <c r="E247" s="90"/>
      <c r="F247" s="90"/>
      <c r="G247" s="88">
        <f t="shared" si="16"/>
        <v>0</v>
      </c>
      <c r="H247" s="131">
        <f t="shared" si="17"/>
        <v>0</v>
      </c>
      <c r="I247" s="17" t="str">
        <f t="shared" si="18"/>
        <v>H</v>
      </c>
      <c r="J247" s="88">
        <f t="shared" si="19"/>
        <v>0</v>
      </c>
      <c r="K247" s="20" t="str">
        <f t="shared" si="15"/>
        <v/>
      </c>
    </row>
    <row r="248" spans="1:11">
      <c r="A248" s="25"/>
      <c r="B248" s="26"/>
      <c r="C248" s="90"/>
      <c r="D248" s="90"/>
      <c r="E248" s="90"/>
      <c r="F248" s="90"/>
      <c r="G248" s="88">
        <f t="shared" si="16"/>
        <v>0</v>
      </c>
      <c r="H248" s="131">
        <f t="shared" si="17"/>
        <v>0</v>
      </c>
      <c r="I248" s="17" t="str">
        <f t="shared" si="18"/>
        <v>H</v>
      </c>
      <c r="J248" s="88">
        <f t="shared" si="19"/>
        <v>0</v>
      </c>
      <c r="K248" s="20" t="str">
        <f t="shared" si="15"/>
        <v/>
      </c>
    </row>
    <row r="249" spans="1:11">
      <c r="A249" s="25"/>
      <c r="B249" s="26"/>
      <c r="C249" s="90"/>
      <c r="D249" s="90"/>
      <c r="E249" s="90"/>
      <c r="F249" s="90"/>
      <c r="G249" s="88">
        <f t="shared" si="16"/>
        <v>0</v>
      </c>
      <c r="H249" s="131">
        <f t="shared" si="17"/>
        <v>0</v>
      </c>
      <c r="I249" s="17" t="str">
        <f t="shared" si="18"/>
        <v>H</v>
      </c>
      <c r="J249" s="88">
        <f t="shared" si="19"/>
        <v>0</v>
      </c>
      <c r="K249" s="20" t="str">
        <f t="shared" si="15"/>
        <v/>
      </c>
    </row>
    <row r="250" spans="1:11">
      <c r="A250" s="25"/>
      <c r="B250" s="26"/>
      <c r="C250" s="90"/>
      <c r="D250" s="90"/>
      <c r="E250" s="90"/>
      <c r="F250" s="90"/>
      <c r="G250" s="88">
        <f t="shared" si="16"/>
        <v>0</v>
      </c>
      <c r="H250" s="131">
        <f t="shared" si="17"/>
        <v>0</v>
      </c>
      <c r="I250" s="17" t="str">
        <f t="shared" si="18"/>
        <v>H</v>
      </c>
      <c r="J250" s="88">
        <f t="shared" si="19"/>
        <v>0</v>
      </c>
      <c r="K250" s="20" t="str">
        <f t="shared" si="15"/>
        <v/>
      </c>
    </row>
    <row r="251" spans="1:11">
      <c r="A251" s="25"/>
      <c r="B251" s="26"/>
      <c r="C251" s="90"/>
      <c r="D251" s="90"/>
      <c r="E251" s="90"/>
      <c r="F251" s="90"/>
      <c r="G251" s="88">
        <f t="shared" si="16"/>
        <v>0</v>
      </c>
      <c r="H251" s="131">
        <f t="shared" si="17"/>
        <v>0</v>
      </c>
      <c r="I251" s="17" t="str">
        <f t="shared" si="18"/>
        <v>H</v>
      </c>
      <c r="J251" s="88">
        <f t="shared" si="19"/>
        <v>0</v>
      </c>
      <c r="K251" s="20" t="str">
        <f t="shared" si="15"/>
        <v/>
      </c>
    </row>
    <row r="252" spans="1:11">
      <c r="A252" s="25"/>
      <c r="B252" s="26"/>
      <c r="C252" s="90"/>
      <c r="D252" s="90"/>
      <c r="E252" s="90"/>
      <c r="F252" s="90"/>
      <c r="G252" s="88">
        <f t="shared" si="16"/>
        <v>0</v>
      </c>
      <c r="H252" s="131">
        <f t="shared" si="17"/>
        <v>0</v>
      </c>
      <c r="I252" s="17" t="str">
        <f t="shared" si="18"/>
        <v>H</v>
      </c>
      <c r="J252" s="88">
        <f t="shared" si="19"/>
        <v>0</v>
      </c>
      <c r="K252" s="20" t="str">
        <f t="shared" si="15"/>
        <v/>
      </c>
    </row>
    <row r="253" spans="1:11">
      <c r="A253" s="25"/>
      <c r="B253" s="26"/>
      <c r="C253" s="90"/>
      <c r="D253" s="90"/>
      <c r="E253" s="90"/>
      <c r="F253" s="90"/>
      <c r="G253" s="88">
        <f t="shared" si="16"/>
        <v>0</v>
      </c>
      <c r="H253" s="131">
        <f t="shared" si="17"/>
        <v>0</v>
      </c>
      <c r="I253" s="17" t="str">
        <f t="shared" si="18"/>
        <v>H</v>
      </c>
      <c r="J253" s="88">
        <f t="shared" si="19"/>
        <v>0</v>
      </c>
      <c r="K253" s="20" t="str">
        <f t="shared" si="15"/>
        <v/>
      </c>
    </row>
    <row r="254" spans="1:11">
      <c r="A254" s="25"/>
      <c r="B254" s="26"/>
      <c r="C254" s="90"/>
      <c r="D254" s="90"/>
      <c r="E254" s="90"/>
      <c r="F254" s="90"/>
      <c r="G254" s="88">
        <f t="shared" si="16"/>
        <v>0</v>
      </c>
      <c r="H254" s="131">
        <f t="shared" si="17"/>
        <v>0</v>
      </c>
      <c r="I254" s="17" t="str">
        <f t="shared" si="18"/>
        <v>H</v>
      </c>
      <c r="J254" s="88">
        <f t="shared" si="19"/>
        <v>0</v>
      </c>
      <c r="K254" s="20" t="str">
        <f t="shared" si="15"/>
        <v/>
      </c>
    </row>
    <row r="255" spans="1:11">
      <c r="A255" s="25"/>
      <c r="B255" s="26"/>
      <c r="C255" s="90"/>
      <c r="D255" s="90"/>
      <c r="E255" s="90"/>
      <c r="F255" s="90"/>
      <c r="G255" s="88">
        <f t="shared" si="16"/>
        <v>0</v>
      </c>
      <c r="H255" s="131">
        <f t="shared" si="17"/>
        <v>0</v>
      </c>
      <c r="I255" s="17" t="str">
        <f t="shared" si="18"/>
        <v>H</v>
      </c>
      <c r="J255" s="88">
        <f t="shared" si="19"/>
        <v>0</v>
      </c>
      <c r="K255" s="20" t="str">
        <f t="shared" si="15"/>
        <v/>
      </c>
    </row>
    <row r="256" spans="1:11">
      <c r="A256" s="25"/>
      <c r="B256" s="26"/>
      <c r="C256" s="90"/>
      <c r="D256" s="90"/>
      <c r="E256" s="90"/>
      <c r="F256" s="90"/>
      <c r="G256" s="88">
        <f t="shared" si="16"/>
        <v>0</v>
      </c>
      <c r="H256" s="131">
        <f t="shared" si="17"/>
        <v>0</v>
      </c>
      <c r="I256" s="17" t="str">
        <f t="shared" si="18"/>
        <v>H</v>
      </c>
      <c r="J256" s="88">
        <f t="shared" si="19"/>
        <v>0</v>
      </c>
      <c r="K256" s="20" t="str">
        <f t="shared" si="15"/>
        <v/>
      </c>
    </row>
    <row r="257" spans="1:11">
      <c r="A257" s="25"/>
      <c r="B257" s="26"/>
      <c r="C257" s="90"/>
      <c r="D257" s="90"/>
      <c r="E257" s="90"/>
      <c r="F257" s="90"/>
      <c r="G257" s="88">
        <f t="shared" si="16"/>
        <v>0</v>
      </c>
      <c r="H257" s="131">
        <f t="shared" si="17"/>
        <v>0</v>
      </c>
      <c r="I257" s="17" t="str">
        <f t="shared" si="18"/>
        <v>H</v>
      </c>
      <c r="J257" s="88">
        <f t="shared" si="19"/>
        <v>0</v>
      </c>
      <c r="K257" s="20" t="str">
        <f t="shared" si="15"/>
        <v/>
      </c>
    </row>
    <row r="258" spans="1:11">
      <c r="A258" s="25"/>
      <c r="B258" s="26"/>
      <c r="C258" s="90"/>
      <c r="D258" s="90"/>
      <c r="E258" s="90"/>
      <c r="F258" s="90"/>
      <c r="G258" s="88">
        <f t="shared" si="16"/>
        <v>0</v>
      </c>
      <c r="H258" s="131">
        <f t="shared" si="17"/>
        <v>0</v>
      </c>
      <c r="I258" s="17" t="str">
        <f t="shared" si="18"/>
        <v>H</v>
      </c>
      <c r="J258" s="88">
        <f t="shared" si="19"/>
        <v>0</v>
      </c>
      <c r="K258" s="20" t="str">
        <f t="shared" si="15"/>
        <v/>
      </c>
    </row>
    <row r="259" spans="1:11">
      <c r="A259" s="25"/>
      <c r="B259" s="26"/>
      <c r="C259" s="90"/>
      <c r="D259" s="90"/>
      <c r="E259" s="90"/>
      <c r="F259" s="90"/>
      <c r="G259" s="88">
        <f t="shared" si="16"/>
        <v>0</v>
      </c>
      <c r="H259" s="131">
        <f t="shared" si="17"/>
        <v>0</v>
      </c>
      <c r="I259" s="17" t="str">
        <f t="shared" si="18"/>
        <v>H</v>
      </c>
      <c r="J259" s="88">
        <f t="shared" si="19"/>
        <v>0</v>
      </c>
      <c r="K259" s="20" t="str">
        <f t="shared" si="15"/>
        <v/>
      </c>
    </row>
    <row r="260" spans="1:11">
      <c r="A260" s="25"/>
      <c r="B260" s="26"/>
      <c r="C260" s="90"/>
      <c r="D260" s="90"/>
      <c r="E260" s="90"/>
      <c r="F260" s="90"/>
      <c r="G260" s="88">
        <f t="shared" si="16"/>
        <v>0</v>
      </c>
      <c r="H260" s="131">
        <f t="shared" si="17"/>
        <v>0</v>
      </c>
      <c r="I260" s="17" t="str">
        <f t="shared" si="18"/>
        <v>H</v>
      </c>
      <c r="J260" s="88">
        <f t="shared" si="19"/>
        <v>0</v>
      </c>
      <c r="K260" s="20" t="str">
        <f t="shared" si="15"/>
        <v/>
      </c>
    </row>
    <row r="261" spans="1:11">
      <c r="A261" s="25"/>
      <c r="B261" s="26"/>
      <c r="C261" s="90"/>
      <c r="D261" s="90"/>
      <c r="E261" s="90"/>
      <c r="F261" s="90"/>
      <c r="G261" s="88">
        <f t="shared" si="16"/>
        <v>0</v>
      </c>
      <c r="H261" s="131">
        <f t="shared" si="17"/>
        <v>0</v>
      </c>
      <c r="I261" s="17" t="str">
        <f t="shared" si="18"/>
        <v>H</v>
      </c>
      <c r="J261" s="88">
        <f t="shared" si="19"/>
        <v>0</v>
      </c>
      <c r="K261" s="20" t="str">
        <f t="shared" si="15"/>
        <v/>
      </c>
    </row>
    <row r="262" spans="1:11">
      <c r="A262" s="25"/>
      <c r="B262" s="26"/>
      <c r="C262" s="90"/>
      <c r="D262" s="90"/>
      <c r="E262" s="90"/>
      <c r="F262" s="90"/>
      <c r="G262" s="88">
        <f t="shared" si="16"/>
        <v>0</v>
      </c>
      <c r="H262" s="131">
        <f t="shared" si="17"/>
        <v>0</v>
      </c>
      <c r="I262" s="17" t="str">
        <f t="shared" si="18"/>
        <v>H</v>
      </c>
      <c r="J262" s="88">
        <f t="shared" si="19"/>
        <v>0</v>
      </c>
      <c r="K262" s="20" t="str">
        <f t="shared" si="15"/>
        <v/>
      </c>
    </row>
    <row r="263" spans="1:11">
      <c r="A263" s="25"/>
      <c r="B263" s="26"/>
      <c r="C263" s="90"/>
      <c r="D263" s="90"/>
      <c r="E263" s="90"/>
      <c r="F263" s="90"/>
      <c r="G263" s="88">
        <f t="shared" si="16"/>
        <v>0</v>
      </c>
      <c r="H263" s="131">
        <f t="shared" si="17"/>
        <v>0</v>
      </c>
      <c r="I263" s="17" t="str">
        <f t="shared" si="18"/>
        <v>H</v>
      </c>
      <c r="J263" s="88">
        <f t="shared" si="19"/>
        <v>0</v>
      </c>
      <c r="K263" s="20" t="str">
        <f t="shared" si="15"/>
        <v/>
      </c>
    </row>
    <row r="264" spans="1:11">
      <c r="A264" s="25"/>
      <c r="B264" s="26"/>
      <c r="C264" s="90"/>
      <c r="D264" s="90"/>
      <c r="E264" s="90"/>
      <c r="F264" s="90"/>
      <c r="G264" s="88">
        <f t="shared" si="16"/>
        <v>0</v>
      </c>
      <c r="H264" s="131">
        <f t="shared" si="17"/>
        <v>0</v>
      </c>
      <c r="I264" s="17" t="str">
        <f t="shared" si="18"/>
        <v>H</v>
      </c>
      <c r="J264" s="88">
        <f t="shared" si="19"/>
        <v>0</v>
      </c>
      <c r="K264" s="20" t="str">
        <f t="shared" si="15"/>
        <v/>
      </c>
    </row>
    <row r="265" spans="1:11">
      <c r="A265" s="25"/>
      <c r="B265" s="26"/>
      <c r="C265" s="90"/>
      <c r="D265" s="90"/>
      <c r="E265" s="90"/>
      <c r="F265" s="90"/>
      <c r="G265" s="88">
        <f t="shared" si="16"/>
        <v>0</v>
      </c>
      <c r="H265" s="131">
        <f t="shared" si="17"/>
        <v>0</v>
      </c>
      <c r="I265" s="17" t="str">
        <f t="shared" si="18"/>
        <v>H</v>
      </c>
      <c r="J265" s="88">
        <f t="shared" si="19"/>
        <v>0</v>
      </c>
      <c r="K265" s="20" t="str">
        <f t="shared" si="15"/>
        <v/>
      </c>
    </row>
    <row r="266" spans="1:11">
      <c r="A266" s="25"/>
      <c r="B266" s="26"/>
      <c r="C266" s="90"/>
      <c r="D266" s="90"/>
      <c r="E266" s="90"/>
      <c r="F266" s="90"/>
      <c r="G266" s="88">
        <f t="shared" si="16"/>
        <v>0</v>
      </c>
      <c r="H266" s="131">
        <f t="shared" si="17"/>
        <v>0</v>
      </c>
      <c r="I266" s="17" t="str">
        <f t="shared" si="18"/>
        <v>H</v>
      </c>
      <c r="J266" s="88">
        <f t="shared" si="19"/>
        <v>0</v>
      </c>
      <c r="K266" s="20" t="str">
        <f t="shared" si="15"/>
        <v/>
      </c>
    </row>
    <row r="267" spans="1:11">
      <c r="A267" s="25"/>
      <c r="B267" s="26"/>
      <c r="C267" s="90"/>
      <c r="D267" s="90"/>
      <c r="E267" s="90"/>
      <c r="F267" s="90"/>
      <c r="G267" s="88">
        <f t="shared" si="16"/>
        <v>0</v>
      </c>
      <c r="H267" s="131">
        <f t="shared" si="17"/>
        <v>0</v>
      </c>
      <c r="I267" s="17" t="str">
        <f t="shared" si="18"/>
        <v>H</v>
      </c>
      <c r="J267" s="88">
        <f t="shared" si="19"/>
        <v>0</v>
      </c>
      <c r="K267" s="20" t="str">
        <f t="shared" si="15"/>
        <v/>
      </c>
    </row>
    <row r="268" spans="1:11">
      <c r="A268" s="25"/>
      <c r="B268" s="26"/>
      <c r="C268" s="90"/>
      <c r="D268" s="90"/>
      <c r="E268" s="90"/>
      <c r="F268" s="90"/>
      <c r="G268" s="88">
        <f t="shared" si="16"/>
        <v>0</v>
      </c>
      <c r="H268" s="131">
        <f t="shared" si="17"/>
        <v>0</v>
      </c>
      <c r="I268" s="17" t="str">
        <f t="shared" si="18"/>
        <v>H</v>
      </c>
      <c r="J268" s="88">
        <f t="shared" si="19"/>
        <v>0</v>
      </c>
      <c r="K268" s="20" t="str">
        <f t="shared" si="15"/>
        <v/>
      </c>
    </row>
    <row r="269" spans="1:11">
      <c r="A269" s="25"/>
      <c r="B269" s="26"/>
      <c r="C269" s="90"/>
      <c r="D269" s="90"/>
      <c r="E269" s="90"/>
      <c r="F269" s="90"/>
      <c r="G269" s="88">
        <f t="shared" si="16"/>
        <v>0</v>
      </c>
      <c r="H269" s="131">
        <f t="shared" si="17"/>
        <v>0</v>
      </c>
      <c r="I269" s="17" t="str">
        <f t="shared" si="18"/>
        <v>H</v>
      </c>
      <c r="J269" s="88">
        <f t="shared" si="19"/>
        <v>0</v>
      </c>
      <c r="K269" s="20" t="str">
        <f t="shared" si="15"/>
        <v/>
      </c>
    </row>
    <row r="270" spans="1:11">
      <c r="A270" s="25"/>
      <c r="B270" s="26"/>
      <c r="C270" s="90"/>
      <c r="D270" s="90"/>
      <c r="E270" s="90"/>
      <c r="F270" s="90"/>
      <c r="G270" s="88">
        <f t="shared" si="16"/>
        <v>0</v>
      </c>
      <c r="H270" s="131">
        <f t="shared" si="17"/>
        <v>0</v>
      </c>
      <c r="I270" s="17" t="str">
        <f t="shared" si="18"/>
        <v>H</v>
      </c>
      <c r="J270" s="88">
        <f t="shared" ref="J270:J283" si="20">IF(I270="H",-G270,G270)</f>
        <v>0</v>
      </c>
      <c r="K270" s="20" t="str">
        <f t="shared" si="15"/>
        <v/>
      </c>
    </row>
    <row r="271" spans="1:11">
      <c r="A271" s="25"/>
      <c r="B271" s="26"/>
      <c r="C271" s="90"/>
      <c r="D271" s="90"/>
      <c r="E271" s="90"/>
      <c r="F271" s="90"/>
      <c r="G271" s="88">
        <f t="shared" si="16"/>
        <v>0</v>
      </c>
      <c r="H271" s="131">
        <f t="shared" si="17"/>
        <v>0</v>
      </c>
      <c r="I271" s="17" t="str">
        <f t="shared" si="18"/>
        <v>H</v>
      </c>
      <c r="J271" s="88">
        <f t="shared" si="20"/>
        <v>0</v>
      </c>
      <c r="K271" s="20" t="str">
        <f t="shared" si="15"/>
        <v/>
      </c>
    </row>
    <row r="272" spans="1:11">
      <c r="A272" s="25"/>
      <c r="B272" s="26"/>
      <c r="C272" s="90"/>
      <c r="D272" s="90"/>
      <c r="E272" s="90"/>
      <c r="F272" s="90"/>
      <c r="G272" s="88">
        <f t="shared" si="16"/>
        <v>0</v>
      </c>
      <c r="H272" s="131">
        <f t="shared" si="17"/>
        <v>0</v>
      </c>
      <c r="I272" s="17" t="str">
        <f t="shared" si="18"/>
        <v>H</v>
      </c>
      <c r="J272" s="88">
        <f t="shared" si="20"/>
        <v>0</v>
      </c>
      <c r="K272" s="20" t="str">
        <f t="shared" si="15"/>
        <v/>
      </c>
    </row>
    <row r="273" spans="1:11">
      <c r="A273" s="25"/>
      <c r="B273" s="26"/>
      <c r="C273" s="90"/>
      <c r="D273" s="90"/>
      <c r="E273" s="90"/>
      <c r="F273" s="90"/>
      <c r="G273" s="88">
        <f t="shared" si="16"/>
        <v>0</v>
      </c>
      <c r="H273" s="131">
        <f t="shared" si="17"/>
        <v>0</v>
      </c>
      <c r="I273" s="17" t="str">
        <f t="shared" si="18"/>
        <v>H</v>
      </c>
      <c r="J273" s="88">
        <f t="shared" si="20"/>
        <v>0</v>
      </c>
      <c r="K273" s="20" t="str">
        <f t="shared" si="15"/>
        <v/>
      </c>
    </row>
    <row r="274" spans="1:11">
      <c r="A274" s="25"/>
      <c r="B274" s="26"/>
      <c r="C274" s="90"/>
      <c r="D274" s="90"/>
      <c r="E274" s="90"/>
      <c r="F274" s="90"/>
      <c r="G274" s="88">
        <f t="shared" si="16"/>
        <v>0</v>
      </c>
      <c r="H274" s="131">
        <f t="shared" si="17"/>
        <v>0</v>
      </c>
      <c r="I274" s="17" t="str">
        <f t="shared" si="18"/>
        <v>H</v>
      </c>
      <c r="J274" s="88">
        <f t="shared" si="20"/>
        <v>0</v>
      </c>
      <c r="K274" s="20" t="str">
        <f t="shared" si="15"/>
        <v/>
      </c>
    </row>
    <row r="275" spans="1:11">
      <c r="A275" s="25"/>
      <c r="B275" s="26"/>
      <c r="C275" s="90"/>
      <c r="D275" s="90"/>
      <c r="E275" s="90"/>
      <c r="F275" s="90"/>
      <c r="G275" s="88">
        <f t="shared" si="16"/>
        <v>0</v>
      </c>
      <c r="H275" s="131">
        <f t="shared" si="17"/>
        <v>0</v>
      </c>
      <c r="I275" s="17" t="str">
        <f t="shared" si="18"/>
        <v>H</v>
      </c>
      <c r="J275" s="88">
        <f t="shared" si="20"/>
        <v>0</v>
      </c>
      <c r="K275" s="20" t="str">
        <f t="shared" si="15"/>
        <v/>
      </c>
    </row>
    <row r="276" spans="1:11">
      <c r="A276" s="25"/>
      <c r="B276" s="26"/>
      <c r="C276" s="90"/>
      <c r="D276" s="90"/>
      <c r="E276" s="90"/>
      <c r="F276" s="90"/>
      <c r="G276" s="88">
        <f t="shared" si="16"/>
        <v>0</v>
      </c>
      <c r="H276" s="131">
        <f t="shared" si="17"/>
        <v>0</v>
      </c>
      <c r="I276" s="17" t="str">
        <f t="shared" si="18"/>
        <v>H</v>
      </c>
      <c r="J276" s="88">
        <f t="shared" si="20"/>
        <v>0</v>
      </c>
      <c r="K276" s="20" t="str">
        <f t="shared" si="15"/>
        <v/>
      </c>
    </row>
    <row r="277" spans="1:11">
      <c r="A277" s="25"/>
      <c r="B277" s="26"/>
      <c r="C277" s="90"/>
      <c r="D277" s="90"/>
      <c r="E277" s="90"/>
      <c r="F277" s="90"/>
      <c r="G277" s="88">
        <f t="shared" si="16"/>
        <v>0</v>
      </c>
      <c r="H277" s="131">
        <f t="shared" si="17"/>
        <v>0</v>
      </c>
      <c r="I277" s="17" t="str">
        <f t="shared" si="18"/>
        <v>H</v>
      </c>
      <c r="J277" s="88">
        <f t="shared" si="20"/>
        <v>0</v>
      </c>
      <c r="K277" s="20" t="str">
        <f t="shared" si="15"/>
        <v/>
      </c>
    </row>
    <row r="278" spans="1:11">
      <c r="A278" s="25"/>
      <c r="B278" s="26"/>
      <c r="C278" s="90"/>
      <c r="D278" s="90"/>
      <c r="E278" s="90"/>
      <c r="F278" s="90"/>
      <c r="G278" s="88">
        <f t="shared" si="16"/>
        <v>0</v>
      </c>
      <c r="H278" s="131">
        <f t="shared" si="17"/>
        <v>0</v>
      </c>
      <c r="I278" s="17" t="str">
        <f t="shared" si="18"/>
        <v>H</v>
      </c>
      <c r="J278" s="88">
        <f t="shared" si="20"/>
        <v>0</v>
      </c>
      <c r="K278" s="20" t="str">
        <f t="shared" si="15"/>
        <v/>
      </c>
    </row>
    <row r="279" spans="1:11">
      <c r="A279" s="25"/>
      <c r="B279" s="26"/>
      <c r="C279" s="90"/>
      <c r="D279" s="90"/>
      <c r="E279" s="90"/>
      <c r="F279" s="90"/>
      <c r="G279" s="88">
        <f t="shared" si="16"/>
        <v>0</v>
      </c>
      <c r="H279" s="131">
        <f t="shared" si="17"/>
        <v>0</v>
      </c>
      <c r="I279" s="17" t="str">
        <f t="shared" si="18"/>
        <v>H</v>
      </c>
      <c r="J279" s="88">
        <f t="shared" si="20"/>
        <v>0</v>
      </c>
      <c r="K279" s="20" t="str">
        <f t="shared" si="15"/>
        <v/>
      </c>
    </row>
    <row r="280" spans="1:11">
      <c r="A280" s="25"/>
      <c r="B280" s="26"/>
      <c r="C280" s="90"/>
      <c r="D280" s="90"/>
      <c r="E280" s="90"/>
      <c r="F280" s="90"/>
      <c r="G280" s="88">
        <f t="shared" si="16"/>
        <v>0</v>
      </c>
      <c r="H280" s="131">
        <f t="shared" si="17"/>
        <v>0</v>
      </c>
      <c r="I280" s="17" t="str">
        <f t="shared" si="18"/>
        <v>H</v>
      </c>
      <c r="J280" s="88">
        <f t="shared" si="20"/>
        <v>0</v>
      </c>
      <c r="K280" s="20" t="str">
        <f t="shared" ref="K280:K291" si="21">IF(A280&lt;&gt;"",VLOOKUP(A280,Sachgruppen,2,0),"")</f>
        <v/>
      </c>
    </row>
    <row r="281" spans="1:11">
      <c r="A281" s="25"/>
      <c r="B281" s="26"/>
      <c r="C281" s="90"/>
      <c r="D281" s="90"/>
      <c r="E281" s="90"/>
      <c r="F281" s="90"/>
      <c r="G281" s="88">
        <f t="shared" ref="G281:G291" si="22">IF(OR(LEFT($A281,1)="1",LEFT($A281,1)="2"),(C281-D281)-(E281-F281),C281-D281)</f>
        <v>0</v>
      </c>
      <c r="H281" s="131">
        <f t="shared" ref="H281:H291" si="23">IF(LEFT($A281,1)="1",E281-F281,IF(LEFT($A281,1)="2",F281-E281,0))</f>
        <v>0</v>
      </c>
      <c r="I281" s="17" t="str">
        <f t="shared" ref="I281:I291" si="24">IF(OR(LEFT($A281,1)="1",LEFT($A281,1)="3",LEFT($A281,1)="5",LEFT($A281,1)="7",LEFT($A281,4)="9000"),"S","H")</f>
        <v>H</v>
      </c>
      <c r="J281" s="88">
        <f t="shared" si="20"/>
        <v>0</v>
      </c>
      <c r="K281" s="20" t="str">
        <f t="shared" si="21"/>
        <v/>
      </c>
    </row>
    <row r="282" spans="1:11">
      <c r="A282" s="25"/>
      <c r="B282" s="26"/>
      <c r="C282" s="90"/>
      <c r="D282" s="90"/>
      <c r="E282" s="90"/>
      <c r="F282" s="90"/>
      <c r="G282" s="88">
        <f t="shared" si="22"/>
        <v>0</v>
      </c>
      <c r="H282" s="131">
        <f t="shared" si="23"/>
        <v>0</v>
      </c>
      <c r="I282" s="17" t="str">
        <f t="shared" si="24"/>
        <v>H</v>
      </c>
      <c r="J282" s="88">
        <f t="shared" si="20"/>
        <v>0</v>
      </c>
      <c r="K282" s="20" t="str">
        <f t="shared" si="21"/>
        <v/>
      </c>
    </row>
    <row r="283" spans="1:11">
      <c r="A283" s="25"/>
      <c r="B283" s="26"/>
      <c r="C283" s="90"/>
      <c r="D283" s="90"/>
      <c r="E283" s="90"/>
      <c r="F283" s="90"/>
      <c r="G283" s="88">
        <f t="shared" si="22"/>
        <v>0</v>
      </c>
      <c r="H283" s="131">
        <f t="shared" si="23"/>
        <v>0</v>
      </c>
      <c r="I283" s="17" t="str">
        <f t="shared" si="24"/>
        <v>H</v>
      </c>
      <c r="J283" s="88">
        <f t="shared" si="20"/>
        <v>0</v>
      </c>
      <c r="K283" s="20" t="str">
        <f t="shared" si="21"/>
        <v/>
      </c>
    </row>
    <row r="284" spans="1:11">
      <c r="A284" s="25"/>
      <c r="B284" s="26"/>
      <c r="C284" s="90"/>
      <c r="D284" s="90"/>
      <c r="E284" s="90"/>
      <c r="F284" s="90"/>
      <c r="G284" s="88">
        <f t="shared" si="22"/>
        <v>0</v>
      </c>
      <c r="H284" s="131">
        <f t="shared" si="23"/>
        <v>0</v>
      </c>
      <c r="I284" s="17" t="str">
        <f t="shared" si="24"/>
        <v>H</v>
      </c>
      <c r="J284" s="88">
        <f t="shared" si="19"/>
        <v>0</v>
      </c>
      <c r="K284" s="20" t="str">
        <f t="shared" si="21"/>
        <v/>
      </c>
    </row>
    <row r="285" spans="1:11">
      <c r="A285" s="25"/>
      <c r="B285" s="26"/>
      <c r="C285" s="90"/>
      <c r="D285" s="90"/>
      <c r="E285" s="90"/>
      <c r="F285" s="90"/>
      <c r="G285" s="88">
        <f t="shared" si="22"/>
        <v>0</v>
      </c>
      <c r="H285" s="131">
        <f t="shared" si="23"/>
        <v>0</v>
      </c>
      <c r="I285" s="17" t="str">
        <f t="shared" si="24"/>
        <v>H</v>
      </c>
      <c r="J285" s="88">
        <f t="shared" si="19"/>
        <v>0</v>
      </c>
      <c r="K285" s="20" t="str">
        <f t="shared" si="21"/>
        <v/>
      </c>
    </row>
    <row r="286" spans="1:11">
      <c r="A286" s="25"/>
      <c r="B286" s="26"/>
      <c r="C286" s="90"/>
      <c r="D286" s="90"/>
      <c r="E286" s="90"/>
      <c r="F286" s="90"/>
      <c r="G286" s="88">
        <f t="shared" si="22"/>
        <v>0</v>
      </c>
      <c r="H286" s="131">
        <f t="shared" si="23"/>
        <v>0</v>
      </c>
      <c r="I286" s="17" t="str">
        <f t="shared" si="24"/>
        <v>H</v>
      </c>
      <c r="J286" s="88">
        <f t="shared" ref="J286:J287" si="25">IF(I286="H",-G286,G286)</f>
        <v>0</v>
      </c>
      <c r="K286" s="20" t="str">
        <f t="shared" si="21"/>
        <v/>
      </c>
    </row>
    <row r="287" spans="1:11">
      <c r="A287" s="25"/>
      <c r="B287" s="26"/>
      <c r="C287" s="90"/>
      <c r="D287" s="90"/>
      <c r="E287" s="90"/>
      <c r="F287" s="90"/>
      <c r="G287" s="88">
        <f t="shared" si="22"/>
        <v>0</v>
      </c>
      <c r="H287" s="131">
        <f t="shared" si="23"/>
        <v>0</v>
      </c>
      <c r="I287" s="17" t="str">
        <f t="shared" si="24"/>
        <v>H</v>
      </c>
      <c r="J287" s="88">
        <f t="shared" si="25"/>
        <v>0</v>
      </c>
      <c r="K287" s="20" t="str">
        <f t="shared" si="21"/>
        <v/>
      </c>
    </row>
    <row r="288" spans="1:11">
      <c r="A288" s="25"/>
      <c r="B288" s="26"/>
      <c r="C288" s="90"/>
      <c r="D288" s="90"/>
      <c r="E288" s="90"/>
      <c r="F288" s="90"/>
      <c r="G288" s="88">
        <f t="shared" si="22"/>
        <v>0</v>
      </c>
      <c r="H288" s="131">
        <f t="shared" si="23"/>
        <v>0</v>
      </c>
      <c r="I288" s="17" t="str">
        <f t="shared" si="24"/>
        <v>H</v>
      </c>
      <c r="J288" s="88">
        <f t="shared" si="19"/>
        <v>0</v>
      </c>
      <c r="K288" s="20" t="str">
        <f t="shared" si="21"/>
        <v/>
      </c>
    </row>
    <row r="289" spans="1:11">
      <c r="A289" s="25"/>
      <c r="B289" s="26"/>
      <c r="C289" s="90"/>
      <c r="D289" s="90"/>
      <c r="E289" s="90"/>
      <c r="F289" s="90"/>
      <c r="G289" s="88">
        <f t="shared" si="22"/>
        <v>0</v>
      </c>
      <c r="H289" s="131">
        <f t="shared" si="23"/>
        <v>0</v>
      </c>
      <c r="I289" s="17" t="str">
        <f t="shared" si="24"/>
        <v>H</v>
      </c>
      <c r="J289" s="88">
        <f t="shared" si="19"/>
        <v>0</v>
      </c>
      <c r="K289" s="20" t="str">
        <f t="shared" si="21"/>
        <v/>
      </c>
    </row>
    <row r="290" spans="1:11">
      <c r="A290" s="25"/>
      <c r="B290" s="26"/>
      <c r="C290" s="90"/>
      <c r="D290" s="90"/>
      <c r="E290" s="90"/>
      <c r="F290" s="90"/>
      <c r="G290" s="88">
        <f t="shared" si="22"/>
        <v>0</v>
      </c>
      <c r="H290" s="131">
        <f t="shared" si="23"/>
        <v>0</v>
      </c>
      <c r="I290" s="17" t="str">
        <f t="shared" si="24"/>
        <v>H</v>
      </c>
      <c r="J290" s="88">
        <f t="shared" si="19"/>
        <v>0</v>
      </c>
      <c r="K290" s="20" t="str">
        <f t="shared" si="21"/>
        <v/>
      </c>
    </row>
    <row r="291" spans="1:11">
      <c r="A291" s="25"/>
      <c r="B291" s="26"/>
      <c r="C291" s="90"/>
      <c r="D291" s="90"/>
      <c r="E291" s="90"/>
      <c r="F291" s="90"/>
      <c r="G291" s="88">
        <f t="shared" si="22"/>
        <v>0</v>
      </c>
      <c r="H291" s="131">
        <f t="shared" si="23"/>
        <v>0</v>
      </c>
      <c r="I291" s="17" t="str">
        <f t="shared" si="24"/>
        <v>H</v>
      </c>
      <c r="J291" s="88">
        <f t="shared" si="19"/>
        <v>0</v>
      </c>
      <c r="K291" s="20" t="str">
        <f t="shared" si="21"/>
        <v/>
      </c>
    </row>
  </sheetData>
  <sheetProtection formatCells="0" formatRows="0"/>
  <pageMargins left="0.70866141732283472" right="0.31496062992125984" top="0.59055118110236227" bottom="0.59055118110236227" header="0.31496062992125984" footer="0.31496062992125984"/>
  <pageSetup paperSize="9" scale="71" fitToHeight="0" orientation="landscape" blackAndWhite="1" r:id="rId1"/>
  <headerFooter>
    <oddFooter>&amp;L&amp;8&amp;F&amp;R&amp;8Seite &amp;P von &amp;N  /  17.04.2015/GF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7"/>
  <sheetViews>
    <sheetView zoomScaleNormal="100" workbookViewId="0">
      <pane ySplit="3" topLeftCell="A4" activePane="bottomLeft" state="frozen"/>
      <selection pane="bottomLeft" activeCell="E31" sqref="E31"/>
    </sheetView>
  </sheetViews>
  <sheetFormatPr baseColWidth="10" defaultRowHeight="11.25" outlineLevelCol="1"/>
  <cols>
    <col min="1" max="1" width="2" style="8" customWidth="1"/>
    <col min="2" max="2" width="8.875" style="8" customWidth="1"/>
    <col min="3" max="3" width="9.375" style="33" customWidth="1"/>
    <col min="4" max="4" width="44.25" style="27" customWidth="1"/>
    <col min="5" max="6" width="9.625" style="34" customWidth="1" outlineLevel="1"/>
    <col min="7" max="7" width="10" style="34" bestFit="1" customWidth="1" outlineLevel="1"/>
    <col min="8" max="8" width="10.375" style="34" bestFit="1" customWidth="1"/>
    <col min="9" max="16384" width="11" style="1"/>
  </cols>
  <sheetData>
    <row r="1" spans="1:8">
      <c r="C1" s="95" t="s">
        <v>0</v>
      </c>
    </row>
    <row r="3" spans="1:8">
      <c r="A3" s="7" t="s">
        <v>866</v>
      </c>
      <c r="B3" s="7" t="s">
        <v>822</v>
      </c>
      <c r="C3" s="95" t="s">
        <v>2</v>
      </c>
      <c r="D3" s="28" t="s">
        <v>1</v>
      </c>
      <c r="E3" s="35" t="s">
        <v>861</v>
      </c>
      <c r="F3" s="35" t="s">
        <v>853</v>
      </c>
      <c r="G3" s="35" t="s">
        <v>827</v>
      </c>
      <c r="H3" s="35" t="s">
        <v>864</v>
      </c>
    </row>
    <row r="4" spans="1:8">
      <c r="D4" s="29" t="str">
        <f t="shared" ref="D4:D93" si="0">IF(C4&lt;&gt;"",VLOOKUP(VALUE(C4),Sachgruppen,2,0),"")</f>
        <v/>
      </c>
    </row>
    <row r="5" spans="1:8" ht="12.75">
      <c r="D5" s="30" t="s">
        <v>974</v>
      </c>
    </row>
    <row r="6" spans="1:8">
      <c r="A6" s="8" t="s">
        <v>824</v>
      </c>
      <c r="B6" s="8" t="s">
        <v>823</v>
      </c>
      <c r="C6" s="33" t="s">
        <v>850</v>
      </c>
      <c r="D6" s="29" t="str">
        <f>IF($C6&lt;&gt;"",VLOOKUP(VALUE($C6),Sachgruppen,2,0),"")</f>
        <v>Ertragsüberschuss</v>
      </c>
      <c r="E6" s="34">
        <f t="shared" ref="E6:E59" si="1">IF($C6&lt;&gt;"",VLOOKUP(VALUE($C6),Sachgruppen,3,0),"")</f>
        <v>0</v>
      </c>
      <c r="F6" s="34">
        <f>IF($C6&lt;&gt;"",VLOOKUP(VALUE($C6),Sachgruppen,4,0),"")</f>
        <v>0</v>
      </c>
      <c r="G6" s="34">
        <f>F6-E6</f>
        <v>0</v>
      </c>
      <c r="H6" s="34">
        <f>IF(A6="-",-G6,G6)</f>
        <v>0</v>
      </c>
    </row>
    <row r="7" spans="1:8">
      <c r="A7" s="8" t="s">
        <v>826</v>
      </c>
      <c r="B7" s="8" t="s">
        <v>823</v>
      </c>
      <c r="C7" s="33" t="s">
        <v>851</v>
      </c>
      <c r="D7" s="29" t="str">
        <f t="shared" si="0"/>
        <v>Aufwandüberschuss</v>
      </c>
      <c r="E7" s="34">
        <f t="shared" si="1"/>
        <v>0</v>
      </c>
      <c r="F7" s="34">
        <f t="shared" ref="F7:F59" si="2">IF($C7&lt;&gt;"",VLOOKUP(VALUE($C7),Sachgruppen,4,0),"")</f>
        <v>0</v>
      </c>
      <c r="G7" s="34">
        <f t="shared" ref="G7:G93" si="3">F7-E7</f>
        <v>0</v>
      </c>
      <c r="H7" s="34">
        <f t="shared" ref="H7:H93" si="4">IF(A7="-",-G7,G7)</f>
        <v>0</v>
      </c>
    </row>
    <row r="8" spans="1:8">
      <c r="A8" s="8" t="s">
        <v>824</v>
      </c>
      <c r="B8" s="8" t="s">
        <v>823</v>
      </c>
      <c r="C8" s="33" t="s">
        <v>749</v>
      </c>
      <c r="D8" s="29" t="str">
        <f t="shared" si="0"/>
        <v>Abschreibungen Sachanlagen VV</v>
      </c>
      <c r="E8" s="34">
        <f t="shared" si="1"/>
        <v>0</v>
      </c>
      <c r="F8" s="34">
        <f t="shared" si="2"/>
        <v>0</v>
      </c>
      <c r="G8" s="34">
        <f t="shared" si="3"/>
        <v>0</v>
      </c>
      <c r="H8" s="34">
        <f t="shared" si="4"/>
        <v>0</v>
      </c>
    </row>
    <row r="9" spans="1:8">
      <c r="A9" s="8" t="s">
        <v>824</v>
      </c>
      <c r="B9" s="8" t="s">
        <v>823</v>
      </c>
      <c r="C9" s="33" t="s">
        <v>751</v>
      </c>
      <c r="D9" s="29" t="str">
        <f t="shared" si="0"/>
        <v>Abschreibungen Immaterielle Anlagen</v>
      </c>
      <c r="E9" s="34">
        <f t="shared" si="1"/>
        <v>0</v>
      </c>
      <c r="F9" s="34">
        <f t="shared" si="2"/>
        <v>0</v>
      </c>
      <c r="G9" s="34">
        <f t="shared" si="3"/>
        <v>0</v>
      </c>
      <c r="H9" s="34">
        <f t="shared" si="4"/>
        <v>0</v>
      </c>
    </row>
    <row r="10" spans="1:8">
      <c r="A10" s="8" t="s">
        <v>824</v>
      </c>
      <c r="B10" s="8" t="s">
        <v>823</v>
      </c>
      <c r="C10" s="33" t="s">
        <v>752</v>
      </c>
      <c r="D10" s="29" t="str">
        <f t="shared" si="0"/>
        <v>Abtragung Bilanzfehlbetrag</v>
      </c>
      <c r="E10" s="34">
        <f t="shared" si="1"/>
        <v>0</v>
      </c>
      <c r="F10" s="34">
        <f t="shared" si="2"/>
        <v>0</v>
      </c>
      <c r="G10" s="34">
        <f t="shared" si="3"/>
        <v>0</v>
      </c>
      <c r="H10" s="34">
        <f t="shared" si="4"/>
        <v>0</v>
      </c>
    </row>
    <row r="11" spans="1:8">
      <c r="A11" s="8" t="s">
        <v>824</v>
      </c>
      <c r="B11" s="8" t="s">
        <v>823</v>
      </c>
      <c r="C11" s="33" t="s">
        <v>833</v>
      </c>
      <c r="D11" s="29" t="str">
        <f t="shared" ref="D11" si="5">IF(C11&lt;&gt;"",VLOOKUP(VALUE(C11),Sachgruppen,2,0),"")</f>
        <v>Realisierte Kursverluste auf Finanzanlagen FV</v>
      </c>
      <c r="E11" s="34">
        <f t="shared" si="1"/>
        <v>0</v>
      </c>
      <c r="F11" s="34">
        <f t="shared" si="2"/>
        <v>0</v>
      </c>
      <c r="G11" s="34">
        <f t="shared" ref="G11" si="6">F11-E11</f>
        <v>0</v>
      </c>
      <c r="H11" s="34">
        <f t="shared" ref="H11" si="7">IF(A11="-",-G11,G11)</f>
        <v>0</v>
      </c>
    </row>
    <row r="12" spans="1:8">
      <c r="A12" s="8" t="s">
        <v>824</v>
      </c>
      <c r="B12" s="8" t="s">
        <v>823</v>
      </c>
      <c r="C12" s="33" t="s">
        <v>834</v>
      </c>
      <c r="D12" s="29" t="str">
        <f t="shared" si="0"/>
        <v>Realisierte Verluste auf Sachanlagen FV</v>
      </c>
      <c r="E12" s="34">
        <f t="shared" si="1"/>
        <v>0</v>
      </c>
      <c r="F12" s="34">
        <f t="shared" si="2"/>
        <v>0</v>
      </c>
      <c r="G12" s="34">
        <f t="shared" si="3"/>
        <v>0</v>
      </c>
      <c r="H12" s="34">
        <f t="shared" si="4"/>
        <v>0</v>
      </c>
    </row>
    <row r="13" spans="1:8">
      <c r="A13" s="8" t="s">
        <v>824</v>
      </c>
      <c r="B13" s="8" t="s">
        <v>823</v>
      </c>
      <c r="C13" s="33" t="s">
        <v>836</v>
      </c>
      <c r="D13" s="29" t="str">
        <f t="shared" ref="D13" si="8">IF(C13&lt;&gt;"",VLOOKUP(VALUE(C13),Sachgruppen,2,0),"")</f>
        <v>Wertberichtigungen Finanzanlagen FV</v>
      </c>
      <c r="E13" s="34">
        <f t="shared" si="1"/>
        <v>0</v>
      </c>
      <c r="F13" s="34">
        <f t="shared" si="2"/>
        <v>0</v>
      </c>
      <c r="G13" s="34">
        <f t="shared" ref="G13" si="9">F13-E13</f>
        <v>0</v>
      </c>
      <c r="H13" s="34">
        <f t="shared" ref="H13" si="10">IF(A13="-",-G13,G13)</f>
        <v>0</v>
      </c>
    </row>
    <row r="14" spans="1:8">
      <c r="A14" s="8" t="s">
        <v>824</v>
      </c>
      <c r="B14" s="8" t="s">
        <v>823</v>
      </c>
      <c r="C14" s="33" t="s">
        <v>837</v>
      </c>
      <c r="D14" s="29" t="str">
        <f t="shared" si="0"/>
        <v>Wertberichtigungen Sachanlagen FV</v>
      </c>
      <c r="E14" s="34">
        <f t="shared" si="1"/>
        <v>0</v>
      </c>
      <c r="F14" s="34">
        <f t="shared" si="2"/>
        <v>0</v>
      </c>
      <c r="G14" s="34">
        <f t="shared" si="3"/>
        <v>0</v>
      </c>
      <c r="H14" s="34">
        <f t="shared" si="4"/>
        <v>0</v>
      </c>
    </row>
    <row r="15" spans="1:8">
      <c r="A15" s="8" t="s">
        <v>824</v>
      </c>
      <c r="B15" s="8" t="s">
        <v>823</v>
      </c>
      <c r="C15" s="33" t="s">
        <v>757</v>
      </c>
      <c r="D15" s="29" t="str">
        <f t="shared" si="0"/>
        <v>Einlagen in Fonds und Spezialfinanzierungen</v>
      </c>
      <c r="E15" s="34">
        <f t="shared" si="1"/>
        <v>0</v>
      </c>
      <c r="F15" s="34">
        <f t="shared" si="2"/>
        <v>0</v>
      </c>
      <c r="G15" s="34">
        <f t="shared" si="3"/>
        <v>0</v>
      </c>
      <c r="H15" s="34">
        <f t="shared" si="4"/>
        <v>0</v>
      </c>
    </row>
    <row r="16" spans="1:8">
      <c r="A16" s="8" t="s">
        <v>824</v>
      </c>
      <c r="B16" s="8" t="s">
        <v>823</v>
      </c>
      <c r="C16" s="33" t="s">
        <v>762</v>
      </c>
      <c r="D16" s="29" t="str">
        <f t="shared" si="0"/>
        <v>Wertberichtigungen Darlehen VV</v>
      </c>
      <c r="E16" s="34">
        <f t="shared" si="1"/>
        <v>0</v>
      </c>
      <c r="F16" s="34">
        <f t="shared" si="2"/>
        <v>0</v>
      </c>
      <c r="G16" s="34">
        <f t="shared" si="3"/>
        <v>0</v>
      </c>
      <c r="H16" s="34">
        <f t="shared" si="4"/>
        <v>0</v>
      </c>
    </row>
    <row r="17" spans="1:8">
      <c r="A17" s="8" t="s">
        <v>824</v>
      </c>
      <c r="B17" s="8" t="s">
        <v>823</v>
      </c>
      <c r="C17" s="33" t="s">
        <v>763</v>
      </c>
      <c r="D17" s="29" t="str">
        <f t="shared" si="0"/>
        <v>Wertberichtigungen Beteiligungen VV</v>
      </c>
      <c r="E17" s="34">
        <f t="shared" si="1"/>
        <v>0</v>
      </c>
      <c r="F17" s="34">
        <f t="shared" si="2"/>
        <v>0</v>
      </c>
      <c r="G17" s="34">
        <f t="shared" si="3"/>
        <v>0</v>
      </c>
      <c r="H17" s="34">
        <f t="shared" si="4"/>
        <v>0</v>
      </c>
    </row>
    <row r="18" spans="1:8">
      <c r="A18" s="8" t="s">
        <v>824</v>
      </c>
      <c r="B18" s="8" t="s">
        <v>823</v>
      </c>
      <c r="C18" s="33" t="s">
        <v>764</v>
      </c>
      <c r="D18" s="29" t="str">
        <f t="shared" si="0"/>
        <v>Abschreibungen Investitionsbeiträge</v>
      </c>
      <c r="E18" s="34">
        <f t="shared" si="1"/>
        <v>0</v>
      </c>
      <c r="F18" s="34">
        <f t="shared" si="2"/>
        <v>0</v>
      </c>
      <c r="G18" s="34">
        <f t="shared" si="3"/>
        <v>0</v>
      </c>
      <c r="H18" s="34">
        <f t="shared" si="4"/>
        <v>0</v>
      </c>
    </row>
    <row r="19" spans="1:8">
      <c r="A19" s="8" t="s">
        <v>824</v>
      </c>
      <c r="B19" s="8" t="s">
        <v>823</v>
      </c>
      <c r="C19" s="33" t="s">
        <v>825</v>
      </c>
      <c r="D19" s="29" t="str">
        <f t="shared" si="0"/>
        <v>Einlagen in das Eigenkapital</v>
      </c>
      <c r="E19" s="34">
        <f t="shared" si="1"/>
        <v>0</v>
      </c>
      <c r="F19" s="34">
        <f t="shared" si="2"/>
        <v>0</v>
      </c>
      <c r="G19" s="34">
        <f t="shared" si="3"/>
        <v>0</v>
      </c>
      <c r="H19" s="34">
        <f t="shared" si="4"/>
        <v>0</v>
      </c>
    </row>
    <row r="20" spans="1:8">
      <c r="A20" s="8" t="s">
        <v>824</v>
      </c>
      <c r="B20" s="8" t="s">
        <v>823</v>
      </c>
      <c r="C20" s="33" t="s">
        <v>767</v>
      </c>
      <c r="D20" s="29" t="str">
        <f t="shared" si="0"/>
        <v>Interne Verrechnungen</v>
      </c>
      <c r="E20" s="34">
        <f t="shared" si="1"/>
        <v>0</v>
      </c>
      <c r="F20" s="34">
        <f t="shared" si="2"/>
        <v>0</v>
      </c>
      <c r="G20" s="34">
        <f t="shared" si="3"/>
        <v>0</v>
      </c>
      <c r="H20" s="34">
        <f t="shared" si="4"/>
        <v>0</v>
      </c>
    </row>
    <row r="21" spans="1:8">
      <c r="A21" s="8" t="s">
        <v>826</v>
      </c>
      <c r="B21" s="8" t="s">
        <v>823</v>
      </c>
      <c r="C21" s="33" t="s">
        <v>830</v>
      </c>
      <c r="D21" s="29" t="str">
        <f t="shared" si="0"/>
        <v>Aktivierung Eigenleistungen</v>
      </c>
      <c r="E21" s="34">
        <f t="shared" si="1"/>
        <v>0</v>
      </c>
      <c r="F21" s="34">
        <f t="shared" si="2"/>
        <v>0</v>
      </c>
      <c r="G21" s="34">
        <f t="shared" si="3"/>
        <v>0</v>
      </c>
      <c r="H21" s="34">
        <f t="shared" si="4"/>
        <v>0</v>
      </c>
    </row>
    <row r="22" spans="1:8">
      <c r="A22" s="8" t="s">
        <v>826</v>
      </c>
      <c r="B22" s="8" t="s">
        <v>823</v>
      </c>
      <c r="C22" s="33" t="s">
        <v>838</v>
      </c>
      <c r="D22" s="29" t="str">
        <f t="shared" ref="D22" si="11">IF(C22&lt;&gt;"",VLOOKUP(VALUE(C22),Sachgruppen,2,0),"")</f>
        <v>Gewinne aus Verkäufen von Finanzanlagen FV</v>
      </c>
      <c r="E22" s="34">
        <f t="shared" si="1"/>
        <v>0</v>
      </c>
      <c r="F22" s="34">
        <f t="shared" si="2"/>
        <v>0</v>
      </c>
      <c r="G22" s="34">
        <f t="shared" ref="G22" si="12">F22-E22</f>
        <v>0</v>
      </c>
      <c r="H22" s="34">
        <f t="shared" ref="H22" si="13">IF(A22="-",-G22,G22)</f>
        <v>0</v>
      </c>
    </row>
    <row r="23" spans="1:8">
      <c r="A23" s="8" t="s">
        <v>826</v>
      </c>
      <c r="B23" s="8" t="s">
        <v>823</v>
      </c>
      <c r="C23" s="33" t="s">
        <v>839</v>
      </c>
      <c r="D23" s="29" t="str">
        <f t="shared" si="0"/>
        <v>Gewinne aus Verkäufen von Sachanlagen FV</v>
      </c>
      <c r="E23" s="34">
        <f t="shared" si="1"/>
        <v>0</v>
      </c>
      <c r="F23" s="34">
        <f t="shared" si="2"/>
        <v>0</v>
      </c>
      <c r="G23" s="34">
        <f t="shared" si="3"/>
        <v>0</v>
      </c>
      <c r="H23" s="34">
        <f t="shared" si="4"/>
        <v>0</v>
      </c>
    </row>
    <row r="24" spans="1:8">
      <c r="A24" s="8" t="s">
        <v>826</v>
      </c>
      <c r="B24" s="8" t="s">
        <v>823</v>
      </c>
      <c r="C24" s="33" t="s">
        <v>841</v>
      </c>
      <c r="D24" s="29" t="str">
        <f t="shared" ref="D24:D25" si="14">IF(C24&lt;&gt;"",VLOOKUP(VALUE(C24),Sachgruppen,2,0),"")</f>
        <v>Marktwertanpassungen Wertschriften</v>
      </c>
      <c r="E24" s="34">
        <f t="shared" si="1"/>
        <v>0</v>
      </c>
      <c r="F24" s="34">
        <f t="shared" si="2"/>
        <v>0</v>
      </c>
      <c r="G24" s="34">
        <f t="shared" ref="G24:G25" si="15">F24-E24</f>
        <v>0</v>
      </c>
      <c r="H24" s="34">
        <f t="shared" ref="H24:H25" si="16">IF(A24="-",-G24,G24)</f>
        <v>0</v>
      </c>
    </row>
    <row r="25" spans="1:8">
      <c r="A25" s="8" t="s">
        <v>826</v>
      </c>
      <c r="B25" s="8" t="s">
        <v>823</v>
      </c>
      <c r="C25" s="33" t="s">
        <v>842</v>
      </c>
      <c r="D25" s="29" t="str">
        <f t="shared" si="14"/>
        <v>Marktwertanpassungen Darlehen</v>
      </c>
      <c r="E25" s="34">
        <f t="shared" si="1"/>
        <v>0</v>
      </c>
      <c r="F25" s="34">
        <f t="shared" si="2"/>
        <v>0</v>
      </c>
      <c r="G25" s="34">
        <f t="shared" si="15"/>
        <v>0</v>
      </c>
      <c r="H25" s="34">
        <f t="shared" si="16"/>
        <v>0</v>
      </c>
    </row>
    <row r="26" spans="1:8">
      <c r="A26" s="8" t="s">
        <v>826</v>
      </c>
      <c r="B26" s="8" t="s">
        <v>823</v>
      </c>
      <c r="C26" s="33" t="s">
        <v>843</v>
      </c>
      <c r="D26" s="29" t="str">
        <f t="shared" si="0"/>
        <v>Marktwertanpassungen Beteiligungen</v>
      </c>
      <c r="E26" s="34">
        <f t="shared" si="1"/>
        <v>0</v>
      </c>
      <c r="F26" s="34">
        <f t="shared" si="2"/>
        <v>0</v>
      </c>
      <c r="G26" s="34">
        <f t="shared" si="3"/>
        <v>0</v>
      </c>
      <c r="H26" s="34">
        <f t="shared" si="4"/>
        <v>0</v>
      </c>
    </row>
    <row r="27" spans="1:8">
      <c r="A27" s="8" t="s">
        <v>826</v>
      </c>
      <c r="B27" s="8" t="s">
        <v>823</v>
      </c>
      <c r="C27" s="33" t="s">
        <v>844</v>
      </c>
      <c r="D27" s="29" t="str">
        <f t="shared" ref="D27" si="17">IF(C27&lt;&gt;"",VLOOKUP(VALUE(C27),Sachgruppen,2,0),"")</f>
        <v>Marktwertanpassungen Liegenschaften</v>
      </c>
      <c r="E27" s="34">
        <f t="shared" si="1"/>
        <v>0</v>
      </c>
      <c r="F27" s="34">
        <f t="shared" si="2"/>
        <v>0</v>
      </c>
      <c r="G27" s="34">
        <f t="shared" ref="G27" si="18">F27-E27</f>
        <v>0</v>
      </c>
      <c r="H27" s="34">
        <f t="shared" ref="H27" si="19">IF(A27="-",-G27,G27)</f>
        <v>0</v>
      </c>
    </row>
    <row r="28" spans="1:8">
      <c r="A28" s="8" t="s">
        <v>826</v>
      </c>
      <c r="B28" s="8" t="s">
        <v>823</v>
      </c>
      <c r="C28" s="33" t="s">
        <v>845</v>
      </c>
      <c r="D28" s="29" t="str">
        <f t="shared" si="0"/>
        <v>Marktwertanpassungen übrige Sachanlagen</v>
      </c>
      <c r="E28" s="34">
        <f t="shared" si="1"/>
        <v>0</v>
      </c>
      <c r="F28" s="34">
        <f t="shared" si="2"/>
        <v>0</v>
      </c>
      <c r="G28" s="34">
        <f t="shared" si="3"/>
        <v>0</v>
      </c>
      <c r="H28" s="34">
        <f t="shared" si="4"/>
        <v>0</v>
      </c>
    </row>
    <row r="29" spans="1:8">
      <c r="A29" s="8" t="s">
        <v>826</v>
      </c>
      <c r="B29" s="8" t="s">
        <v>823</v>
      </c>
      <c r="C29" s="33" t="s">
        <v>828</v>
      </c>
      <c r="D29" s="29" t="str">
        <f t="shared" si="0"/>
        <v>Aufwertungen VV</v>
      </c>
      <c r="E29" s="34">
        <f t="shared" si="1"/>
        <v>0</v>
      </c>
      <c r="F29" s="34">
        <f t="shared" si="2"/>
        <v>0</v>
      </c>
      <c r="G29" s="34">
        <f t="shared" si="3"/>
        <v>0</v>
      </c>
      <c r="H29" s="34">
        <f t="shared" si="4"/>
        <v>0</v>
      </c>
    </row>
    <row r="30" spans="1:8">
      <c r="A30" s="8" t="s">
        <v>826</v>
      </c>
      <c r="B30" s="8" t="s">
        <v>823</v>
      </c>
      <c r="C30" s="33" t="s">
        <v>778</v>
      </c>
      <c r="D30" s="29" t="str">
        <f t="shared" si="0"/>
        <v>Entnahmen aus Fonds und Spezialfinanzierungen</v>
      </c>
      <c r="E30" s="34">
        <f t="shared" si="1"/>
        <v>0</v>
      </c>
      <c r="F30" s="34">
        <f t="shared" si="2"/>
        <v>0</v>
      </c>
      <c r="G30" s="34">
        <f t="shared" si="3"/>
        <v>0</v>
      </c>
      <c r="H30" s="34">
        <f t="shared" si="4"/>
        <v>0</v>
      </c>
    </row>
    <row r="31" spans="1:8">
      <c r="A31" s="8" t="s">
        <v>826</v>
      </c>
      <c r="B31" s="8" t="s">
        <v>823</v>
      </c>
      <c r="C31" s="33" t="s">
        <v>783</v>
      </c>
      <c r="D31" s="29" t="str">
        <f t="shared" si="0"/>
        <v>Auflösung passivierte Investitionsbeiträge</v>
      </c>
      <c r="E31" s="34">
        <f t="shared" si="1"/>
        <v>0</v>
      </c>
      <c r="F31" s="34">
        <f t="shared" si="2"/>
        <v>0</v>
      </c>
      <c r="G31" s="34">
        <f t="shared" si="3"/>
        <v>0</v>
      </c>
      <c r="H31" s="34">
        <f>IF(A31="-",-G31,G31)</f>
        <v>0</v>
      </c>
    </row>
    <row r="32" spans="1:8">
      <c r="A32" s="8" t="s">
        <v>826</v>
      </c>
      <c r="B32" s="8" t="s">
        <v>823</v>
      </c>
      <c r="C32" s="33" t="s">
        <v>847</v>
      </c>
      <c r="D32" s="29" t="str">
        <f t="shared" ref="D32" si="20">IF(C32&lt;&gt;"",VLOOKUP(VALUE(C32),Sachgruppen,2,0),"")</f>
        <v>Entnahmen aus dem Eigenkapital</v>
      </c>
      <c r="E32" s="34">
        <f t="shared" si="1"/>
        <v>0</v>
      </c>
      <c r="F32" s="34">
        <f t="shared" si="2"/>
        <v>0</v>
      </c>
      <c r="G32" s="34">
        <f t="shared" si="3"/>
        <v>0</v>
      </c>
      <c r="H32" s="34">
        <f t="shared" si="4"/>
        <v>0</v>
      </c>
    </row>
    <row r="33" spans="1:8">
      <c r="A33" s="8" t="s">
        <v>826</v>
      </c>
      <c r="B33" s="8" t="s">
        <v>823</v>
      </c>
      <c r="C33" s="33" t="s">
        <v>786</v>
      </c>
      <c r="D33" s="29" t="str">
        <f t="shared" si="0"/>
        <v>Interne Verrechnungen</v>
      </c>
      <c r="E33" s="34">
        <f t="shared" si="1"/>
        <v>0</v>
      </c>
      <c r="F33" s="34">
        <f t="shared" si="2"/>
        <v>0</v>
      </c>
      <c r="G33" s="34">
        <f t="shared" si="3"/>
        <v>0</v>
      </c>
      <c r="H33" s="34">
        <f t="shared" si="4"/>
        <v>0</v>
      </c>
    </row>
    <row r="34" spans="1:8">
      <c r="A34" s="8" t="s">
        <v>826</v>
      </c>
      <c r="B34" s="8" t="s">
        <v>823</v>
      </c>
      <c r="C34" s="33" t="s">
        <v>806</v>
      </c>
      <c r="D34" s="29" t="str">
        <f>IF(C34&lt;&gt;"",VLOOKUP(VALUE(C34),Sachgruppen,2,0),"")</f>
        <v>Erwerbs- und Verkaufsnebenkosten von Grundstücken (nicht liquiditätswirksam)</v>
      </c>
      <c r="E34" s="34">
        <f t="shared" si="1"/>
        <v>0</v>
      </c>
      <c r="F34" s="34">
        <f t="shared" si="2"/>
        <v>0</v>
      </c>
      <c r="G34" s="34">
        <f t="shared" ref="G34:G35" si="21">F34-E34</f>
        <v>0</v>
      </c>
      <c r="H34" s="34">
        <f t="shared" ref="H34:H35" si="22">IF(A34="-",-G34,G34)</f>
        <v>0</v>
      </c>
    </row>
    <row r="35" spans="1:8">
      <c r="A35" s="8" t="s">
        <v>826</v>
      </c>
      <c r="B35" s="8" t="s">
        <v>823</v>
      </c>
      <c r="C35" s="33" t="s">
        <v>808</v>
      </c>
      <c r="D35" s="29" t="str">
        <f>IF(C35&lt;&gt;"",VLOOKUP(VALUE(C35),Sachgruppen,2,0),"")</f>
        <v>Erwerbs- und Verkaufsnebenkosten von Gebäuden / Hochbauten (nicht liquiditätswirksam)</v>
      </c>
      <c r="E35" s="34">
        <f t="shared" si="1"/>
        <v>0</v>
      </c>
      <c r="F35" s="34">
        <f t="shared" si="2"/>
        <v>0</v>
      </c>
      <c r="G35" s="34">
        <f t="shared" si="21"/>
        <v>0</v>
      </c>
      <c r="H35" s="34">
        <f t="shared" si="22"/>
        <v>0</v>
      </c>
    </row>
    <row r="36" spans="1:8">
      <c r="A36" s="8" t="s">
        <v>826</v>
      </c>
      <c r="B36" s="8" t="s">
        <v>823</v>
      </c>
      <c r="C36" s="33" t="s">
        <v>810</v>
      </c>
      <c r="D36" s="29" t="str">
        <f>IF(C36&lt;&gt;"",VLOOKUP(VALUE(C36),Sachgruppen,2,0),"")</f>
        <v>Erwerbs- und Verkaufsnebenkosten von Mobilien (nicht liquiditätswirksam)</v>
      </c>
      <c r="E36" s="34">
        <f t="shared" si="1"/>
        <v>0</v>
      </c>
      <c r="F36" s="34">
        <f t="shared" si="2"/>
        <v>0</v>
      </c>
      <c r="G36" s="34">
        <f t="shared" si="3"/>
        <v>0</v>
      </c>
      <c r="H36" s="34">
        <f t="shared" si="4"/>
        <v>0</v>
      </c>
    </row>
    <row r="37" spans="1:8">
      <c r="A37" s="8" t="s">
        <v>826</v>
      </c>
      <c r="B37" s="8" t="s">
        <v>823</v>
      </c>
      <c r="C37" s="33" t="s">
        <v>812</v>
      </c>
      <c r="D37" s="29" t="str">
        <f>IF(C37&lt;&gt;"",VLOOKUP(VALUE(C37),Sachgruppen,2,0),"")</f>
        <v>Erwerbs- und Verkaufsnebenkosten von übrigen Sachanlagen (nicht liquiditätswirksam)</v>
      </c>
      <c r="E37" s="34">
        <f t="shared" si="1"/>
        <v>0</v>
      </c>
      <c r="F37" s="34">
        <f t="shared" si="2"/>
        <v>0</v>
      </c>
      <c r="G37" s="34">
        <f t="shared" ref="G37:G38" si="23">F37-E37</f>
        <v>0</v>
      </c>
      <c r="H37" s="34">
        <f t="shared" ref="H37:H38" si="24">IF(A37="-",-G37,G37)</f>
        <v>0</v>
      </c>
    </row>
    <row r="38" spans="1:8">
      <c r="A38" s="8" t="s">
        <v>826</v>
      </c>
      <c r="B38" s="8" t="s">
        <v>827</v>
      </c>
      <c r="C38" s="33" t="s">
        <v>868</v>
      </c>
      <c r="D38" s="29" t="str">
        <f t="shared" ref="D38" si="25">IF(C38&lt;&gt;"",VLOOKUP(VALUE(C38),Sachgruppen,2,0),"")</f>
        <v>Forderungen aus Lieferungen und Leistungen gegenüber Dritten</v>
      </c>
      <c r="E38" s="34">
        <f t="shared" si="1"/>
        <v>0</v>
      </c>
      <c r="F38" s="34">
        <f t="shared" si="2"/>
        <v>0</v>
      </c>
      <c r="G38" s="34">
        <f t="shared" si="23"/>
        <v>0</v>
      </c>
      <c r="H38" s="34">
        <f t="shared" si="24"/>
        <v>0</v>
      </c>
    </row>
    <row r="39" spans="1:8">
      <c r="A39" s="8" t="s">
        <v>826</v>
      </c>
      <c r="B39" s="8" t="s">
        <v>827</v>
      </c>
      <c r="C39" s="33" t="s">
        <v>869</v>
      </c>
      <c r="D39" s="29" t="str">
        <f t="shared" si="0"/>
        <v>Steuerforderungen</v>
      </c>
      <c r="E39" s="34">
        <f t="shared" si="1"/>
        <v>0</v>
      </c>
      <c r="F39" s="34">
        <f t="shared" si="2"/>
        <v>0</v>
      </c>
      <c r="G39" s="34">
        <f t="shared" si="3"/>
        <v>0</v>
      </c>
      <c r="H39" s="34">
        <f t="shared" si="4"/>
        <v>0</v>
      </c>
    </row>
    <row r="40" spans="1:8">
      <c r="A40" s="8" t="s">
        <v>826</v>
      </c>
      <c r="B40" s="8" t="s">
        <v>827</v>
      </c>
      <c r="C40" s="33" t="s">
        <v>870</v>
      </c>
      <c r="D40" s="29" t="str">
        <f t="shared" ref="D40:D43" si="26">IF(C40&lt;&gt;"",VLOOKUP(VALUE(C40),Sachgruppen,2,0),"")</f>
        <v>Anzahlungen an Dritte</v>
      </c>
      <c r="E40" s="34">
        <f t="shared" si="1"/>
        <v>0</v>
      </c>
      <c r="F40" s="34">
        <f t="shared" si="2"/>
        <v>0</v>
      </c>
      <c r="G40" s="34">
        <f t="shared" ref="G40:G43" si="27">F40-E40</f>
        <v>0</v>
      </c>
      <c r="H40" s="34">
        <f t="shared" ref="H40:H43" si="28">IF(A40="-",-G40,G40)</f>
        <v>0</v>
      </c>
    </row>
    <row r="41" spans="1:8">
      <c r="A41" s="8" t="s">
        <v>826</v>
      </c>
      <c r="B41" s="8" t="s">
        <v>827</v>
      </c>
      <c r="C41" s="33" t="s">
        <v>871</v>
      </c>
      <c r="D41" s="29" t="str">
        <f t="shared" si="26"/>
        <v>Transferforderungen</v>
      </c>
      <c r="E41" s="34">
        <f t="shared" si="1"/>
        <v>0</v>
      </c>
      <c r="F41" s="34">
        <f t="shared" si="2"/>
        <v>0</v>
      </c>
      <c r="G41" s="34">
        <f t="shared" si="27"/>
        <v>0</v>
      </c>
      <c r="H41" s="34">
        <f t="shared" si="28"/>
        <v>0</v>
      </c>
    </row>
    <row r="42" spans="1:8">
      <c r="A42" s="8" t="s">
        <v>826</v>
      </c>
      <c r="B42" s="8" t="s">
        <v>827</v>
      </c>
      <c r="C42" s="33" t="s">
        <v>872</v>
      </c>
      <c r="D42" s="29" t="str">
        <f t="shared" si="26"/>
        <v>Interne Kontokorrente</v>
      </c>
      <c r="E42" s="34">
        <f t="shared" si="1"/>
        <v>0</v>
      </c>
      <c r="F42" s="34">
        <f t="shared" si="2"/>
        <v>0</v>
      </c>
      <c r="G42" s="34">
        <f t="shared" si="27"/>
        <v>0</v>
      </c>
      <c r="H42" s="34">
        <f t="shared" si="28"/>
        <v>0</v>
      </c>
    </row>
    <row r="43" spans="1:8">
      <c r="A43" s="8" t="s">
        <v>826</v>
      </c>
      <c r="B43" s="8" t="s">
        <v>827</v>
      </c>
      <c r="C43" s="33" t="s">
        <v>873</v>
      </c>
      <c r="D43" s="29" t="str">
        <f t="shared" si="26"/>
        <v>Vorschüsse für vorläufige Verwaltungsausgaben</v>
      </c>
      <c r="E43" s="34">
        <f t="shared" si="1"/>
        <v>0</v>
      </c>
      <c r="F43" s="34">
        <f t="shared" si="2"/>
        <v>0</v>
      </c>
      <c r="G43" s="34">
        <f t="shared" si="27"/>
        <v>0</v>
      </c>
      <c r="H43" s="34">
        <f t="shared" si="28"/>
        <v>0</v>
      </c>
    </row>
    <row r="44" spans="1:8">
      <c r="A44" s="8" t="s">
        <v>826</v>
      </c>
      <c r="B44" s="8" t="s">
        <v>827</v>
      </c>
      <c r="C44" s="33" t="s">
        <v>874</v>
      </c>
      <c r="D44" s="29" t="str">
        <f t="shared" ref="D44" si="29">IF(C44&lt;&gt;"",VLOOKUP(VALUE(C44),Sachgruppen,2,0),"")</f>
        <v>Übrige Forderungen</v>
      </c>
      <c r="E44" s="34">
        <f t="shared" si="1"/>
        <v>0</v>
      </c>
      <c r="F44" s="34">
        <f t="shared" si="2"/>
        <v>0</v>
      </c>
      <c r="G44" s="34">
        <f t="shared" ref="G44" si="30">F44-E44</f>
        <v>0</v>
      </c>
      <c r="H44" s="34">
        <f t="shared" ref="H44" si="31">IF(A44="-",-G44,G44)</f>
        <v>0</v>
      </c>
    </row>
    <row r="45" spans="1:8">
      <c r="A45" s="8" t="s">
        <v>826</v>
      </c>
      <c r="B45" s="8" t="s">
        <v>827</v>
      </c>
      <c r="C45" s="33" t="s">
        <v>701</v>
      </c>
      <c r="D45" s="29" t="str">
        <f t="shared" si="0"/>
        <v>Personalaufwand</v>
      </c>
      <c r="E45" s="34">
        <f t="shared" si="1"/>
        <v>0</v>
      </c>
      <c r="F45" s="34">
        <f t="shared" si="2"/>
        <v>0</v>
      </c>
      <c r="G45" s="34">
        <f t="shared" si="3"/>
        <v>0</v>
      </c>
      <c r="H45" s="34">
        <f t="shared" si="4"/>
        <v>0</v>
      </c>
    </row>
    <row r="46" spans="1:8">
      <c r="A46" s="8" t="s">
        <v>826</v>
      </c>
      <c r="B46" s="8" t="s">
        <v>827</v>
      </c>
      <c r="C46" s="33" t="s">
        <v>702</v>
      </c>
      <c r="D46" s="29" t="str">
        <f t="shared" si="0"/>
        <v>Sach- und übriger Betriebsaufwand</v>
      </c>
      <c r="E46" s="34">
        <f t="shared" si="1"/>
        <v>0</v>
      </c>
      <c r="F46" s="34">
        <f t="shared" si="2"/>
        <v>0</v>
      </c>
      <c r="G46" s="34">
        <f t="shared" si="3"/>
        <v>0</v>
      </c>
      <c r="H46" s="34">
        <f t="shared" si="4"/>
        <v>0</v>
      </c>
    </row>
    <row r="47" spans="1:8">
      <c r="A47" s="8" t="s">
        <v>826</v>
      </c>
      <c r="B47" s="8" t="s">
        <v>827</v>
      </c>
      <c r="C47" s="33" t="s">
        <v>703</v>
      </c>
      <c r="D47" s="29" t="str">
        <f t="shared" si="0"/>
        <v>Steuern</v>
      </c>
      <c r="E47" s="34">
        <f t="shared" si="1"/>
        <v>0</v>
      </c>
      <c r="F47" s="34">
        <f t="shared" si="2"/>
        <v>0</v>
      </c>
      <c r="G47" s="34">
        <f t="shared" si="3"/>
        <v>0</v>
      </c>
      <c r="H47" s="34">
        <f t="shared" si="4"/>
        <v>0</v>
      </c>
    </row>
    <row r="48" spans="1:8">
      <c r="A48" s="8" t="s">
        <v>826</v>
      </c>
      <c r="B48" s="8" t="s">
        <v>827</v>
      </c>
      <c r="C48" s="33" t="s">
        <v>704</v>
      </c>
      <c r="D48" s="29" t="str">
        <f t="shared" si="0"/>
        <v>Transfers der Erfolgsrechnung</v>
      </c>
      <c r="E48" s="34">
        <f t="shared" si="1"/>
        <v>0</v>
      </c>
      <c r="F48" s="34">
        <f t="shared" si="2"/>
        <v>0</v>
      </c>
      <c r="G48" s="34">
        <f t="shared" si="3"/>
        <v>0</v>
      </c>
      <c r="H48" s="34">
        <f t="shared" si="4"/>
        <v>0</v>
      </c>
    </row>
    <row r="49" spans="1:8">
      <c r="A49" s="8" t="s">
        <v>826</v>
      </c>
      <c r="B49" s="8" t="s">
        <v>827</v>
      </c>
      <c r="C49" s="33" t="s">
        <v>705</v>
      </c>
      <c r="D49" s="29" t="str">
        <f t="shared" si="0"/>
        <v>Finanzaufwand / Finanzertrag</v>
      </c>
      <c r="E49" s="34">
        <f t="shared" si="1"/>
        <v>0</v>
      </c>
      <c r="F49" s="34">
        <f t="shared" si="2"/>
        <v>0</v>
      </c>
      <c r="G49" s="34">
        <f t="shared" si="3"/>
        <v>0</v>
      </c>
      <c r="H49" s="34">
        <f t="shared" si="4"/>
        <v>0</v>
      </c>
    </row>
    <row r="50" spans="1:8">
      <c r="A50" s="8" t="s">
        <v>826</v>
      </c>
      <c r="B50" s="8" t="s">
        <v>827</v>
      </c>
      <c r="C50" s="33" t="s">
        <v>706</v>
      </c>
      <c r="D50" s="29" t="str">
        <f t="shared" si="0"/>
        <v>Übriger betrieblicher Ertrag</v>
      </c>
      <c r="E50" s="34">
        <f t="shared" si="1"/>
        <v>0</v>
      </c>
      <c r="F50" s="34">
        <f t="shared" si="2"/>
        <v>0</v>
      </c>
      <c r="G50" s="34">
        <f t="shared" si="3"/>
        <v>0</v>
      </c>
      <c r="H50" s="34">
        <f t="shared" si="4"/>
        <v>0</v>
      </c>
    </row>
    <row r="51" spans="1:8">
      <c r="A51" s="8" t="s">
        <v>826</v>
      </c>
      <c r="B51" s="8" t="s">
        <v>827</v>
      </c>
      <c r="C51" s="33" t="s">
        <v>708</v>
      </c>
      <c r="D51" s="29" t="str">
        <f t="shared" si="0"/>
        <v>Übrige aktive Rechnungsabgrenzungen Erfolgsrechnung</v>
      </c>
      <c r="E51" s="34">
        <f t="shared" si="1"/>
        <v>0</v>
      </c>
      <c r="F51" s="34">
        <f t="shared" si="2"/>
        <v>0</v>
      </c>
      <c r="G51" s="34">
        <f t="shared" si="3"/>
        <v>0</v>
      </c>
      <c r="H51" s="34">
        <f t="shared" si="4"/>
        <v>0</v>
      </c>
    </row>
    <row r="52" spans="1:8">
      <c r="A52" s="8" t="s">
        <v>826</v>
      </c>
      <c r="B52" s="8" t="s">
        <v>827</v>
      </c>
      <c r="C52" s="33" t="s">
        <v>695</v>
      </c>
      <c r="D52" s="29" t="str">
        <f t="shared" si="0"/>
        <v>Vorräte und angefangene Arbeiten</v>
      </c>
      <c r="E52" s="34">
        <f t="shared" si="1"/>
        <v>0</v>
      </c>
      <c r="F52" s="34">
        <f t="shared" si="2"/>
        <v>0</v>
      </c>
      <c r="G52" s="34">
        <f t="shared" si="3"/>
        <v>0</v>
      </c>
      <c r="H52" s="34">
        <f t="shared" si="4"/>
        <v>0</v>
      </c>
    </row>
    <row r="53" spans="1:8">
      <c r="A53" s="8" t="s">
        <v>824</v>
      </c>
      <c r="B53" s="8" t="s">
        <v>827</v>
      </c>
      <c r="C53" s="33" t="s">
        <v>875</v>
      </c>
      <c r="D53" s="29" t="str">
        <f t="shared" si="0"/>
        <v>Laufende Verbindlichkeiten aus Lieferungen und Leistungen von Dritten</v>
      </c>
      <c r="E53" s="34">
        <f t="shared" si="1"/>
        <v>0</v>
      </c>
      <c r="F53" s="34">
        <f t="shared" si="2"/>
        <v>0</v>
      </c>
      <c r="G53" s="34">
        <f t="shared" si="3"/>
        <v>0</v>
      </c>
      <c r="H53" s="34">
        <f t="shared" si="4"/>
        <v>0</v>
      </c>
    </row>
    <row r="54" spans="1:8">
      <c r="A54" s="8" t="s">
        <v>824</v>
      </c>
      <c r="B54" s="8" t="s">
        <v>827</v>
      </c>
      <c r="C54" s="33" t="s">
        <v>877</v>
      </c>
      <c r="D54" s="29" t="str">
        <f t="shared" ref="D54" si="32">IF(C54&lt;&gt;"",VLOOKUP(VALUE(C54),Sachgruppen,2,0),"")</f>
        <v>Steuern</v>
      </c>
      <c r="E54" s="34">
        <f t="shared" si="1"/>
        <v>0</v>
      </c>
      <c r="F54" s="34">
        <f t="shared" si="2"/>
        <v>0</v>
      </c>
      <c r="G54" s="34">
        <f t="shared" ref="G54" si="33">F54-E54</f>
        <v>0</v>
      </c>
      <c r="H54" s="34">
        <f t="shared" ref="H54" si="34">IF(A54="-",-G54,G54)</f>
        <v>0</v>
      </c>
    </row>
    <row r="55" spans="1:8">
      <c r="A55" s="8" t="s">
        <v>824</v>
      </c>
      <c r="B55" s="8" t="s">
        <v>827</v>
      </c>
      <c r="C55" s="33" t="s">
        <v>878</v>
      </c>
      <c r="D55" s="29" t="str">
        <f t="shared" si="0"/>
        <v>Erhaltene Anzahlungen von Dritten</v>
      </c>
      <c r="E55" s="34">
        <f t="shared" si="1"/>
        <v>0</v>
      </c>
      <c r="F55" s="34">
        <f t="shared" si="2"/>
        <v>0</v>
      </c>
      <c r="G55" s="34">
        <f t="shared" si="3"/>
        <v>0</v>
      </c>
      <c r="H55" s="34">
        <f t="shared" si="4"/>
        <v>0</v>
      </c>
    </row>
    <row r="56" spans="1:8">
      <c r="A56" s="8" t="s">
        <v>824</v>
      </c>
      <c r="B56" s="8" t="s">
        <v>827</v>
      </c>
      <c r="C56" s="33" t="s">
        <v>879</v>
      </c>
      <c r="D56" s="29" t="str">
        <f t="shared" ref="D56:D59" si="35">IF(C56&lt;&gt;"",VLOOKUP(VALUE(C56),Sachgruppen,2,0),"")</f>
        <v>Transfer-Verbindlichkeiten</v>
      </c>
      <c r="E56" s="34">
        <f t="shared" si="1"/>
        <v>0</v>
      </c>
      <c r="F56" s="34">
        <f t="shared" si="2"/>
        <v>0</v>
      </c>
      <c r="G56" s="34">
        <f t="shared" ref="G56:G59" si="36">F56-E56</f>
        <v>0</v>
      </c>
      <c r="H56" s="34">
        <f t="shared" ref="H56:H59" si="37">IF(A56="-",-G56,G56)</f>
        <v>0</v>
      </c>
    </row>
    <row r="57" spans="1:8">
      <c r="A57" s="8" t="s">
        <v>824</v>
      </c>
      <c r="B57" s="8" t="s">
        <v>827</v>
      </c>
      <c r="C57" s="33" t="s">
        <v>880</v>
      </c>
      <c r="D57" s="29" t="str">
        <f t="shared" si="35"/>
        <v>Interne Kontokorrente</v>
      </c>
      <c r="E57" s="34">
        <f t="shared" si="1"/>
        <v>0</v>
      </c>
      <c r="F57" s="34">
        <f t="shared" si="2"/>
        <v>0</v>
      </c>
      <c r="G57" s="34">
        <f t="shared" si="36"/>
        <v>0</v>
      </c>
      <c r="H57" s="34">
        <f t="shared" si="37"/>
        <v>0</v>
      </c>
    </row>
    <row r="58" spans="1:8">
      <c r="A58" s="8" t="s">
        <v>824</v>
      </c>
      <c r="B58" s="8" t="s">
        <v>827</v>
      </c>
      <c r="C58" s="33" t="s">
        <v>881</v>
      </c>
      <c r="D58" s="29" t="str">
        <f t="shared" si="35"/>
        <v>Depotgelder und Kautionen</v>
      </c>
      <c r="E58" s="34">
        <f t="shared" si="1"/>
        <v>0</v>
      </c>
      <c r="F58" s="34">
        <f t="shared" si="2"/>
        <v>0</v>
      </c>
      <c r="G58" s="34">
        <f t="shared" si="36"/>
        <v>0</v>
      </c>
      <c r="H58" s="34">
        <f t="shared" si="37"/>
        <v>0</v>
      </c>
    </row>
    <row r="59" spans="1:8">
      <c r="A59" s="8" t="s">
        <v>824</v>
      </c>
      <c r="B59" s="8" t="s">
        <v>827</v>
      </c>
      <c r="C59" s="33" t="s">
        <v>882</v>
      </c>
      <c r="D59" s="29" t="str">
        <f t="shared" si="35"/>
        <v>Übrige laufende Verpflichtungen</v>
      </c>
      <c r="E59" s="34">
        <f t="shared" si="1"/>
        <v>0</v>
      </c>
      <c r="F59" s="34">
        <f t="shared" si="2"/>
        <v>0</v>
      </c>
      <c r="G59" s="34">
        <f t="shared" si="36"/>
        <v>0</v>
      </c>
      <c r="H59" s="34">
        <f t="shared" si="37"/>
        <v>0</v>
      </c>
    </row>
    <row r="60" spans="1:8">
      <c r="A60" s="8" t="s">
        <v>824</v>
      </c>
      <c r="B60" s="8" t="s">
        <v>827</v>
      </c>
      <c r="C60" s="33" t="s">
        <v>709</v>
      </c>
      <c r="D60" s="29" t="str">
        <f t="shared" si="0"/>
        <v>Personalaufwand</v>
      </c>
      <c r="E60" s="34">
        <f t="shared" ref="E60:E83" si="38">IF($C60&lt;&gt;"",VLOOKUP(VALUE($C60),Sachgruppen,3,0),"")</f>
        <v>0</v>
      </c>
      <c r="F60" s="34">
        <f t="shared" ref="F60:F83" si="39">IF($C60&lt;&gt;"",VLOOKUP(VALUE($C60),Sachgruppen,4,0),"")</f>
        <v>0</v>
      </c>
      <c r="G60" s="34">
        <f t="shared" si="3"/>
        <v>0</v>
      </c>
      <c r="H60" s="34">
        <f t="shared" si="4"/>
        <v>0</v>
      </c>
    </row>
    <row r="61" spans="1:8">
      <c r="A61" s="8" t="s">
        <v>824</v>
      </c>
      <c r="B61" s="8" t="s">
        <v>827</v>
      </c>
      <c r="C61" s="33" t="s">
        <v>710</v>
      </c>
      <c r="D61" s="29" t="str">
        <f t="shared" si="0"/>
        <v>Sach- und übriger Betriebsaufwand</v>
      </c>
      <c r="E61" s="34">
        <f t="shared" si="38"/>
        <v>0</v>
      </c>
      <c r="F61" s="34">
        <f t="shared" si="39"/>
        <v>0</v>
      </c>
      <c r="G61" s="34">
        <f t="shared" si="3"/>
        <v>0</v>
      </c>
      <c r="H61" s="34">
        <f t="shared" si="4"/>
        <v>0</v>
      </c>
    </row>
    <row r="62" spans="1:8">
      <c r="A62" s="8" t="s">
        <v>824</v>
      </c>
      <c r="B62" s="8" t="s">
        <v>827</v>
      </c>
      <c r="C62" s="33" t="s">
        <v>711</v>
      </c>
      <c r="D62" s="29" t="str">
        <f t="shared" si="0"/>
        <v>Steuern</v>
      </c>
      <c r="E62" s="34">
        <f t="shared" si="38"/>
        <v>0</v>
      </c>
      <c r="F62" s="34">
        <f t="shared" si="39"/>
        <v>0</v>
      </c>
      <c r="G62" s="34">
        <f t="shared" si="3"/>
        <v>0</v>
      </c>
      <c r="H62" s="34">
        <f t="shared" si="4"/>
        <v>0</v>
      </c>
    </row>
    <row r="63" spans="1:8">
      <c r="A63" s="8" t="s">
        <v>824</v>
      </c>
      <c r="B63" s="8" t="s">
        <v>827</v>
      </c>
      <c r="C63" s="33" t="s">
        <v>712</v>
      </c>
      <c r="D63" s="29" t="str">
        <f t="shared" si="0"/>
        <v>Transfers der Erfolgsrechnung</v>
      </c>
      <c r="E63" s="34">
        <f t="shared" si="38"/>
        <v>0</v>
      </c>
      <c r="F63" s="34">
        <f t="shared" si="39"/>
        <v>0</v>
      </c>
      <c r="G63" s="34">
        <f t="shared" si="3"/>
        <v>0</v>
      </c>
      <c r="H63" s="34">
        <f t="shared" si="4"/>
        <v>0</v>
      </c>
    </row>
    <row r="64" spans="1:8">
      <c r="A64" s="8" t="s">
        <v>824</v>
      </c>
      <c r="B64" s="8" t="s">
        <v>827</v>
      </c>
      <c r="C64" s="33" t="s">
        <v>713</v>
      </c>
      <c r="D64" s="29" t="str">
        <f t="shared" si="0"/>
        <v>Finanzaufwand / Finanzertrag</v>
      </c>
      <c r="E64" s="34">
        <f t="shared" si="38"/>
        <v>0</v>
      </c>
      <c r="F64" s="34">
        <f t="shared" si="39"/>
        <v>0</v>
      </c>
      <c r="G64" s="34">
        <f t="shared" si="3"/>
        <v>0</v>
      </c>
      <c r="H64" s="34">
        <f t="shared" si="4"/>
        <v>0</v>
      </c>
    </row>
    <row r="65" spans="1:8">
      <c r="A65" s="8" t="s">
        <v>824</v>
      </c>
      <c r="B65" s="8" t="s">
        <v>827</v>
      </c>
      <c r="C65" s="33" t="s">
        <v>714</v>
      </c>
      <c r="D65" s="29" t="str">
        <f t="shared" si="0"/>
        <v>Übriger betrieblicher Ertrag</v>
      </c>
      <c r="E65" s="34">
        <f t="shared" si="38"/>
        <v>0</v>
      </c>
      <c r="F65" s="34">
        <f t="shared" si="39"/>
        <v>0</v>
      </c>
      <c r="G65" s="34">
        <f t="shared" si="3"/>
        <v>0</v>
      </c>
      <c r="H65" s="34">
        <f t="shared" si="4"/>
        <v>0</v>
      </c>
    </row>
    <row r="66" spans="1:8">
      <c r="A66" s="8" t="s">
        <v>824</v>
      </c>
      <c r="B66" s="8" t="s">
        <v>827</v>
      </c>
      <c r="C66" s="33" t="s">
        <v>716</v>
      </c>
      <c r="D66" s="29" t="str">
        <f t="shared" si="0"/>
        <v>Übrige passive Rechnungsabgrenzungen Erfolgsrechnung</v>
      </c>
      <c r="E66" s="34">
        <f t="shared" si="38"/>
        <v>0</v>
      </c>
      <c r="F66" s="34">
        <f t="shared" si="39"/>
        <v>0</v>
      </c>
      <c r="G66" s="34">
        <f t="shared" si="3"/>
        <v>0</v>
      </c>
      <c r="H66" s="34">
        <f t="shared" si="4"/>
        <v>0</v>
      </c>
    </row>
    <row r="67" spans="1:8">
      <c r="A67" s="8" t="s">
        <v>824</v>
      </c>
      <c r="B67" s="8" t="s">
        <v>827</v>
      </c>
      <c r="C67" s="33" t="s">
        <v>717</v>
      </c>
      <c r="D67" s="29" t="str">
        <f t="shared" si="0"/>
        <v>Kurzfristige Rückstellungen aus Mehrleistungen des Personals</v>
      </c>
      <c r="E67" s="34">
        <f t="shared" si="38"/>
        <v>0</v>
      </c>
      <c r="F67" s="34">
        <f t="shared" si="39"/>
        <v>0</v>
      </c>
      <c r="G67" s="34">
        <f t="shared" si="3"/>
        <v>0</v>
      </c>
      <c r="H67" s="34">
        <f t="shared" si="4"/>
        <v>0</v>
      </c>
    </row>
    <row r="68" spans="1:8">
      <c r="A68" s="8" t="s">
        <v>824</v>
      </c>
      <c r="B68" s="8" t="s">
        <v>827</v>
      </c>
      <c r="C68" s="33" t="s">
        <v>718</v>
      </c>
      <c r="D68" s="29" t="str">
        <f t="shared" si="0"/>
        <v>Kurzfristige Rückstellungen für andere Ansprüche des Personals</v>
      </c>
      <c r="E68" s="34">
        <f t="shared" si="38"/>
        <v>0</v>
      </c>
      <c r="F68" s="34">
        <f t="shared" si="39"/>
        <v>0</v>
      </c>
      <c r="G68" s="34">
        <f t="shared" si="3"/>
        <v>0</v>
      </c>
      <c r="H68" s="34">
        <f t="shared" si="4"/>
        <v>0</v>
      </c>
    </row>
    <row r="69" spans="1:8">
      <c r="A69" s="8" t="s">
        <v>824</v>
      </c>
      <c r="B69" s="8" t="s">
        <v>827</v>
      </c>
      <c r="C69" s="33" t="s">
        <v>719</v>
      </c>
      <c r="D69" s="29" t="str">
        <f t="shared" si="0"/>
        <v>Kurzfristige Rückstellungen für Prozesse</v>
      </c>
      <c r="E69" s="34">
        <f t="shared" si="38"/>
        <v>0</v>
      </c>
      <c r="F69" s="34">
        <f t="shared" si="39"/>
        <v>0</v>
      </c>
      <c r="G69" s="34">
        <f t="shared" si="3"/>
        <v>0</v>
      </c>
      <c r="H69" s="34">
        <f t="shared" si="4"/>
        <v>0</v>
      </c>
    </row>
    <row r="70" spans="1:8">
      <c r="A70" s="8" t="s">
        <v>824</v>
      </c>
      <c r="B70" s="8" t="s">
        <v>827</v>
      </c>
      <c r="C70" s="33" t="s">
        <v>720</v>
      </c>
      <c r="D70" s="29" t="str">
        <f t="shared" si="0"/>
        <v>Kurzfristige Rückstellungen für nicht versicherte Schäden</v>
      </c>
      <c r="E70" s="34">
        <f t="shared" si="38"/>
        <v>0</v>
      </c>
      <c r="F70" s="34">
        <f t="shared" si="39"/>
        <v>0</v>
      </c>
      <c r="G70" s="34">
        <f t="shared" si="3"/>
        <v>0</v>
      </c>
      <c r="H70" s="34">
        <f t="shared" si="4"/>
        <v>0</v>
      </c>
    </row>
    <row r="71" spans="1:8">
      <c r="A71" s="8" t="s">
        <v>824</v>
      </c>
      <c r="B71" s="8" t="s">
        <v>827</v>
      </c>
      <c r="C71" s="33" t="s">
        <v>721</v>
      </c>
      <c r="D71" s="29" t="str">
        <f t="shared" si="0"/>
        <v>Kurzfristige Rückstellungen für Bürgschaften und Garantieleistungen</v>
      </c>
      <c r="E71" s="34">
        <f t="shared" si="38"/>
        <v>0</v>
      </c>
      <c r="F71" s="34">
        <f t="shared" si="39"/>
        <v>0</v>
      </c>
      <c r="G71" s="34">
        <f t="shared" si="3"/>
        <v>0</v>
      </c>
      <c r="H71" s="34">
        <f t="shared" si="4"/>
        <v>0</v>
      </c>
    </row>
    <row r="72" spans="1:8">
      <c r="A72" s="8" t="s">
        <v>824</v>
      </c>
      <c r="B72" s="8" t="s">
        <v>827</v>
      </c>
      <c r="C72" s="33" t="s">
        <v>722</v>
      </c>
      <c r="D72" s="29" t="str">
        <f t="shared" si="0"/>
        <v>Kurzfristige Rückstellungen übrige betriebliche Tätigkeit</v>
      </c>
      <c r="E72" s="34">
        <f t="shared" si="38"/>
        <v>0</v>
      </c>
      <c r="F72" s="34">
        <f t="shared" si="39"/>
        <v>0</v>
      </c>
      <c r="G72" s="34">
        <f t="shared" si="3"/>
        <v>0</v>
      </c>
      <c r="H72" s="34">
        <f t="shared" si="4"/>
        <v>0</v>
      </c>
    </row>
    <row r="73" spans="1:8">
      <c r="A73" s="8" t="s">
        <v>824</v>
      </c>
      <c r="B73" s="8" t="s">
        <v>827</v>
      </c>
      <c r="C73" s="33" t="s">
        <v>723</v>
      </c>
      <c r="D73" s="29" t="str">
        <f t="shared" si="0"/>
        <v>Kurzfristige Rückstellungen für Vorsorgeverpflichtungen</v>
      </c>
      <c r="E73" s="34">
        <f t="shared" si="38"/>
        <v>0</v>
      </c>
      <c r="F73" s="34">
        <f t="shared" si="39"/>
        <v>0</v>
      </c>
      <c r="G73" s="34">
        <f t="shared" si="3"/>
        <v>0</v>
      </c>
      <c r="H73" s="34">
        <f t="shared" si="4"/>
        <v>0</v>
      </c>
    </row>
    <row r="74" spans="1:8">
      <c r="A74" s="8" t="s">
        <v>824</v>
      </c>
      <c r="B74" s="8" t="s">
        <v>827</v>
      </c>
      <c r="C74" s="33" t="s">
        <v>724</v>
      </c>
      <c r="D74" s="29" t="str">
        <f t="shared" si="0"/>
        <v>Kurzfristige Rückstellungen für Finanzaufwand</v>
      </c>
      <c r="E74" s="34">
        <f t="shared" si="38"/>
        <v>0</v>
      </c>
      <c r="F74" s="34">
        <f t="shared" si="39"/>
        <v>0</v>
      </c>
      <c r="G74" s="34">
        <f t="shared" si="3"/>
        <v>0</v>
      </c>
      <c r="H74" s="34">
        <f t="shared" si="4"/>
        <v>0</v>
      </c>
    </row>
    <row r="75" spans="1:8">
      <c r="A75" s="8" t="s">
        <v>824</v>
      </c>
      <c r="B75" s="8" t="s">
        <v>827</v>
      </c>
      <c r="C75" s="33" t="s">
        <v>726</v>
      </c>
      <c r="D75" s="29" t="str">
        <f t="shared" si="0"/>
        <v>Übrige kurzfristige Rückstellungen</v>
      </c>
      <c r="E75" s="34">
        <f t="shared" si="38"/>
        <v>0</v>
      </c>
      <c r="F75" s="34">
        <f t="shared" si="39"/>
        <v>0</v>
      </c>
      <c r="G75" s="34">
        <f t="shared" si="3"/>
        <v>0</v>
      </c>
      <c r="H75" s="34">
        <f t="shared" si="4"/>
        <v>0</v>
      </c>
    </row>
    <row r="76" spans="1:8">
      <c r="A76" s="8" t="s">
        <v>824</v>
      </c>
      <c r="B76" s="8" t="s">
        <v>827</v>
      </c>
      <c r="C76" s="33" t="s">
        <v>734</v>
      </c>
      <c r="D76" s="29" t="str">
        <f t="shared" si="0"/>
        <v>Rückstellungen für langfristige Ansprüche des Personals</v>
      </c>
      <c r="E76" s="34">
        <f t="shared" si="38"/>
        <v>0</v>
      </c>
      <c r="F76" s="34">
        <f t="shared" si="39"/>
        <v>0</v>
      </c>
      <c r="G76" s="34">
        <f t="shared" si="3"/>
        <v>0</v>
      </c>
      <c r="H76" s="34">
        <f t="shared" si="4"/>
        <v>0</v>
      </c>
    </row>
    <row r="77" spans="1:8">
      <c r="A77" s="8" t="s">
        <v>824</v>
      </c>
      <c r="B77" s="8" t="s">
        <v>827</v>
      </c>
      <c r="C77" s="33" t="s">
        <v>735</v>
      </c>
      <c r="D77" s="29" t="str">
        <f t="shared" si="0"/>
        <v>Rückstellungen für Prozesse</v>
      </c>
      <c r="E77" s="34">
        <f t="shared" si="38"/>
        <v>0</v>
      </c>
      <c r="F77" s="34">
        <f t="shared" si="39"/>
        <v>0</v>
      </c>
      <c r="G77" s="34">
        <f t="shared" si="3"/>
        <v>0</v>
      </c>
      <c r="H77" s="34">
        <f t="shared" si="4"/>
        <v>0</v>
      </c>
    </row>
    <row r="78" spans="1:8">
      <c r="A78" s="8" t="s">
        <v>824</v>
      </c>
      <c r="B78" s="8" t="s">
        <v>827</v>
      </c>
      <c r="C78" s="33" t="s">
        <v>736</v>
      </c>
      <c r="D78" s="29" t="str">
        <f t="shared" si="0"/>
        <v>Rückstellungen für nicht versicherte Schäden</v>
      </c>
      <c r="E78" s="34">
        <f t="shared" si="38"/>
        <v>0</v>
      </c>
      <c r="F78" s="34">
        <f t="shared" si="39"/>
        <v>0</v>
      </c>
      <c r="G78" s="34">
        <f t="shared" si="3"/>
        <v>0</v>
      </c>
      <c r="H78" s="34">
        <f t="shared" si="4"/>
        <v>0</v>
      </c>
    </row>
    <row r="79" spans="1:8">
      <c r="A79" s="8" t="s">
        <v>824</v>
      </c>
      <c r="B79" s="8" t="s">
        <v>827</v>
      </c>
      <c r="C79" s="33" t="s">
        <v>737</v>
      </c>
      <c r="D79" s="29" t="str">
        <f t="shared" si="0"/>
        <v>Rückstellungen für Bürgschaften und Garantieleistungen</v>
      </c>
      <c r="E79" s="34">
        <f t="shared" si="38"/>
        <v>0</v>
      </c>
      <c r="F79" s="34">
        <f t="shared" si="39"/>
        <v>0</v>
      </c>
      <c r="G79" s="34">
        <f t="shared" si="3"/>
        <v>0</v>
      </c>
      <c r="H79" s="34">
        <f t="shared" si="4"/>
        <v>0</v>
      </c>
    </row>
    <row r="80" spans="1:8">
      <c r="A80" s="8" t="s">
        <v>824</v>
      </c>
      <c r="B80" s="8" t="s">
        <v>827</v>
      </c>
      <c r="C80" s="33" t="s">
        <v>738</v>
      </c>
      <c r="D80" s="29" t="str">
        <f t="shared" si="0"/>
        <v>Rückstellungen aus übriger betrieblicher Tätigkeit</v>
      </c>
      <c r="E80" s="34">
        <f t="shared" si="38"/>
        <v>0</v>
      </c>
      <c r="F80" s="34">
        <f t="shared" si="39"/>
        <v>0</v>
      </c>
      <c r="G80" s="34">
        <f t="shared" si="3"/>
        <v>0</v>
      </c>
      <c r="H80" s="34">
        <f t="shared" si="4"/>
        <v>0</v>
      </c>
    </row>
    <row r="81" spans="1:8">
      <c r="A81" s="8" t="s">
        <v>824</v>
      </c>
      <c r="B81" s="8" t="s">
        <v>827</v>
      </c>
      <c r="C81" s="33" t="s">
        <v>739</v>
      </c>
      <c r="D81" s="29" t="str">
        <f t="shared" si="0"/>
        <v>Rückstellungen für Vorsorgeverpflichtungen</v>
      </c>
      <c r="E81" s="34">
        <f t="shared" si="38"/>
        <v>0</v>
      </c>
      <c r="F81" s="34">
        <f t="shared" si="39"/>
        <v>0</v>
      </c>
      <c r="G81" s="34">
        <f t="shared" si="3"/>
        <v>0</v>
      </c>
      <c r="H81" s="34">
        <f t="shared" si="4"/>
        <v>0</v>
      </c>
    </row>
    <row r="82" spans="1:8">
      <c r="A82" s="8" t="s">
        <v>824</v>
      </c>
      <c r="B82" s="8" t="s">
        <v>827</v>
      </c>
      <c r="C82" s="33" t="s">
        <v>740</v>
      </c>
      <c r="D82" s="29" t="str">
        <f t="shared" si="0"/>
        <v>Rückstellungen für Finanzaufwand</v>
      </c>
      <c r="E82" s="34">
        <f t="shared" si="38"/>
        <v>0</v>
      </c>
      <c r="F82" s="34">
        <f t="shared" si="39"/>
        <v>0</v>
      </c>
      <c r="G82" s="34">
        <f t="shared" si="3"/>
        <v>0</v>
      </c>
      <c r="H82" s="34">
        <f t="shared" si="4"/>
        <v>0</v>
      </c>
    </row>
    <row r="83" spans="1:8">
      <c r="A83" s="8" t="s">
        <v>824</v>
      </c>
      <c r="B83" s="8" t="s">
        <v>827</v>
      </c>
      <c r="C83" s="33" t="s">
        <v>742</v>
      </c>
      <c r="D83" s="29" t="str">
        <f t="shared" si="0"/>
        <v>Übrige langfristige Rückstellungen der Erfolgsrechnung</v>
      </c>
      <c r="E83" s="34">
        <f t="shared" si="38"/>
        <v>0</v>
      </c>
      <c r="F83" s="34">
        <f t="shared" si="39"/>
        <v>0</v>
      </c>
      <c r="G83" s="34">
        <f t="shared" si="3"/>
        <v>0</v>
      </c>
      <c r="H83" s="34">
        <f t="shared" si="4"/>
        <v>0</v>
      </c>
    </row>
    <row r="84" spans="1:8">
      <c r="D84" s="96" t="s">
        <v>848</v>
      </c>
      <c r="E84" s="97"/>
      <c r="F84" s="97"/>
      <c r="G84" s="97"/>
      <c r="H84" s="93">
        <f>SUM(H6:H83)</f>
        <v>0</v>
      </c>
    </row>
    <row r="85" spans="1:8">
      <c r="D85" s="29" t="str">
        <f t="shared" si="0"/>
        <v/>
      </c>
    </row>
    <row r="86" spans="1:8">
      <c r="D86" s="29" t="str">
        <f t="shared" si="0"/>
        <v/>
      </c>
    </row>
    <row r="87" spans="1:8" ht="12.75">
      <c r="D87" s="32" t="s">
        <v>975</v>
      </c>
    </row>
    <row r="88" spans="1:8">
      <c r="A88" s="8" t="s">
        <v>826</v>
      </c>
      <c r="B88" s="8" t="s">
        <v>823</v>
      </c>
      <c r="C88" s="33" t="s">
        <v>787</v>
      </c>
      <c r="D88" s="29" t="str">
        <f t="shared" si="0"/>
        <v>Sachanlagen</v>
      </c>
      <c r="E88" s="34">
        <f t="shared" ref="E88:E102" si="40">IF($C88&lt;&gt;"",VLOOKUP(VALUE($C88),Sachgruppen,3,0),"")</f>
        <v>0</v>
      </c>
      <c r="F88" s="34">
        <f t="shared" ref="F88:F102" si="41">IF($C88&lt;&gt;"",VLOOKUP(VALUE($C88),Sachgruppen,4,0),"")</f>
        <v>0</v>
      </c>
      <c r="G88" s="34">
        <f t="shared" si="3"/>
        <v>0</v>
      </c>
      <c r="H88" s="34">
        <f t="shared" si="4"/>
        <v>0</v>
      </c>
    </row>
    <row r="89" spans="1:8">
      <c r="A89" s="8" t="s">
        <v>826</v>
      </c>
      <c r="B89" s="8" t="s">
        <v>823</v>
      </c>
      <c r="C89" s="33" t="s">
        <v>788</v>
      </c>
      <c r="D89" s="29" t="str">
        <f t="shared" si="0"/>
        <v>Investitionen auf Rechnung Dritter</v>
      </c>
      <c r="E89" s="34">
        <f t="shared" si="40"/>
        <v>0</v>
      </c>
      <c r="F89" s="34">
        <f t="shared" si="41"/>
        <v>0</v>
      </c>
      <c r="G89" s="34">
        <f t="shared" si="3"/>
        <v>0</v>
      </c>
      <c r="H89" s="34">
        <f t="shared" si="4"/>
        <v>0</v>
      </c>
    </row>
    <row r="90" spans="1:8">
      <c r="A90" s="8" t="s">
        <v>826</v>
      </c>
      <c r="B90" s="8" t="s">
        <v>823</v>
      </c>
      <c r="C90" s="33" t="s">
        <v>789</v>
      </c>
      <c r="D90" s="29" t="str">
        <f t="shared" si="0"/>
        <v>Immaterielle Anlagen</v>
      </c>
      <c r="E90" s="34">
        <f t="shared" si="40"/>
        <v>0</v>
      </c>
      <c r="F90" s="34">
        <f t="shared" si="41"/>
        <v>0</v>
      </c>
      <c r="G90" s="34">
        <f t="shared" si="3"/>
        <v>0</v>
      </c>
      <c r="H90" s="34">
        <f t="shared" si="4"/>
        <v>0</v>
      </c>
    </row>
    <row r="91" spans="1:8">
      <c r="A91" s="8" t="s">
        <v>826</v>
      </c>
      <c r="B91" s="8" t="s">
        <v>823</v>
      </c>
      <c r="C91" s="33" t="s">
        <v>790</v>
      </c>
      <c r="D91" s="29" t="str">
        <f t="shared" si="0"/>
        <v>Darlehen</v>
      </c>
      <c r="E91" s="34">
        <f t="shared" si="40"/>
        <v>0</v>
      </c>
      <c r="F91" s="34">
        <f t="shared" si="41"/>
        <v>0</v>
      </c>
      <c r="G91" s="34">
        <f t="shared" si="3"/>
        <v>0</v>
      </c>
      <c r="H91" s="34">
        <f t="shared" si="4"/>
        <v>0</v>
      </c>
    </row>
    <row r="92" spans="1:8">
      <c r="A92" s="8" t="s">
        <v>826</v>
      </c>
      <c r="B92" s="8" t="s">
        <v>823</v>
      </c>
      <c r="C92" s="33" t="s">
        <v>791</v>
      </c>
      <c r="D92" s="29" t="str">
        <f t="shared" si="0"/>
        <v>Beteiligungen und Grundkapitalien</v>
      </c>
      <c r="E92" s="34">
        <f t="shared" si="40"/>
        <v>0</v>
      </c>
      <c r="F92" s="34">
        <f t="shared" si="41"/>
        <v>0</v>
      </c>
      <c r="G92" s="34">
        <f t="shared" si="3"/>
        <v>0</v>
      </c>
      <c r="H92" s="34">
        <f t="shared" si="4"/>
        <v>0</v>
      </c>
    </row>
    <row r="93" spans="1:8">
      <c r="A93" s="8" t="s">
        <v>826</v>
      </c>
      <c r="B93" s="8" t="s">
        <v>823</v>
      </c>
      <c r="C93" s="33" t="s">
        <v>792</v>
      </c>
      <c r="D93" s="29" t="str">
        <f t="shared" si="0"/>
        <v>Eigene Investitionsbeiträge</v>
      </c>
      <c r="E93" s="34">
        <f t="shared" si="40"/>
        <v>0</v>
      </c>
      <c r="F93" s="34">
        <f t="shared" si="41"/>
        <v>0</v>
      </c>
      <c r="G93" s="34">
        <f t="shared" si="3"/>
        <v>0</v>
      </c>
      <c r="H93" s="34">
        <f t="shared" si="4"/>
        <v>0</v>
      </c>
    </row>
    <row r="94" spans="1:8">
      <c r="A94" s="8" t="s">
        <v>826</v>
      </c>
      <c r="B94" s="8" t="s">
        <v>823</v>
      </c>
      <c r="C94" s="33" t="s">
        <v>793</v>
      </c>
      <c r="D94" s="29" t="str">
        <f t="shared" ref="D94:D113" si="42">IF(C94&lt;&gt;"",VLOOKUP(VALUE(C94),Sachgruppen,2,0),"")</f>
        <v>Durchlaufende Investitionsbeiträge</v>
      </c>
      <c r="E94" s="34">
        <f t="shared" si="40"/>
        <v>0</v>
      </c>
      <c r="F94" s="34">
        <f t="shared" si="41"/>
        <v>0</v>
      </c>
      <c r="G94" s="34">
        <f t="shared" ref="G94:G151" si="43">F94-E94</f>
        <v>0</v>
      </c>
      <c r="H94" s="34">
        <f t="shared" ref="H94:H151" si="44">IF(A94="-",-G94,G94)</f>
        <v>0</v>
      </c>
    </row>
    <row r="95" spans="1:8">
      <c r="A95" s="8" t="s">
        <v>824</v>
      </c>
      <c r="B95" s="8" t="s">
        <v>823</v>
      </c>
      <c r="C95" s="33" t="s">
        <v>795</v>
      </c>
      <c r="D95" s="29" t="str">
        <f t="shared" si="42"/>
        <v>Übertragung von Sachanlagen in das Finanzvermögen</v>
      </c>
      <c r="E95" s="34">
        <f t="shared" si="40"/>
        <v>0</v>
      </c>
      <c r="F95" s="34">
        <f t="shared" si="41"/>
        <v>0</v>
      </c>
      <c r="G95" s="34">
        <f t="shared" si="43"/>
        <v>0</v>
      </c>
      <c r="H95" s="34">
        <f t="shared" si="44"/>
        <v>0</v>
      </c>
    </row>
    <row r="96" spans="1:8">
      <c r="A96" s="8" t="s">
        <v>824</v>
      </c>
      <c r="B96" s="8" t="s">
        <v>823</v>
      </c>
      <c r="C96" s="33" t="s">
        <v>796</v>
      </c>
      <c r="D96" s="29" t="str">
        <f t="shared" si="42"/>
        <v>Rückerstattungen</v>
      </c>
      <c r="E96" s="34">
        <f t="shared" si="40"/>
        <v>0</v>
      </c>
      <c r="F96" s="34">
        <f t="shared" si="41"/>
        <v>0</v>
      </c>
      <c r="G96" s="34">
        <f t="shared" si="43"/>
        <v>0</v>
      </c>
      <c r="H96" s="34">
        <f t="shared" si="44"/>
        <v>0</v>
      </c>
    </row>
    <row r="97" spans="1:8">
      <c r="A97" s="8" t="s">
        <v>824</v>
      </c>
      <c r="B97" s="8" t="s">
        <v>823</v>
      </c>
      <c r="C97" s="33" t="s">
        <v>797</v>
      </c>
      <c r="D97" s="29" t="str">
        <f t="shared" si="42"/>
        <v>Abgang immaterielle Anlagen</v>
      </c>
      <c r="E97" s="34">
        <f t="shared" si="40"/>
        <v>0</v>
      </c>
      <c r="F97" s="34">
        <f t="shared" si="41"/>
        <v>0</v>
      </c>
      <c r="G97" s="34">
        <f t="shared" si="43"/>
        <v>0</v>
      </c>
      <c r="H97" s="34">
        <f t="shared" si="44"/>
        <v>0</v>
      </c>
    </row>
    <row r="98" spans="1:8">
      <c r="A98" s="8" t="s">
        <v>824</v>
      </c>
      <c r="B98" s="8" t="s">
        <v>823</v>
      </c>
      <c r="C98" s="33" t="s">
        <v>798</v>
      </c>
      <c r="D98" s="29" t="str">
        <f t="shared" si="42"/>
        <v>Investitionsbeiträge für eigene Rechnung</v>
      </c>
      <c r="E98" s="34">
        <f t="shared" si="40"/>
        <v>0</v>
      </c>
      <c r="F98" s="34">
        <f t="shared" si="41"/>
        <v>0</v>
      </c>
      <c r="G98" s="34">
        <f t="shared" si="43"/>
        <v>0</v>
      </c>
      <c r="H98" s="34">
        <f t="shared" si="44"/>
        <v>0</v>
      </c>
    </row>
    <row r="99" spans="1:8">
      <c r="A99" s="8" t="s">
        <v>824</v>
      </c>
      <c r="B99" s="8" t="s">
        <v>823</v>
      </c>
      <c r="C99" s="33" t="s">
        <v>799</v>
      </c>
      <c r="D99" s="29" t="str">
        <f t="shared" si="42"/>
        <v>Rückzahlung von Darlehen</v>
      </c>
      <c r="E99" s="34">
        <f t="shared" si="40"/>
        <v>0</v>
      </c>
      <c r="F99" s="34">
        <f t="shared" si="41"/>
        <v>0</v>
      </c>
      <c r="G99" s="34">
        <f t="shared" si="43"/>
        <v>0</v>
      </c>
      <c r="H99" s="34">
        <f t="shared" si="44"/>
        <v>0</v>
      </c>
    </row>
    <row r="100" spans="1:8">
      <c r="A100" s="8" t="s">
        <v>824</v>
      </c>
      <c r="B100" s="8" t="s">
        <v>823</v>
      </c>
      <c r="C100" s="33" t="s">
        <v>800</v>
      </c>
      <c r="D100" s="29" t="str">
        <f t="shared" si="42"/>
        <v>Übertragung von Beteiligungen</v>
      </c>
      <c r="E100" s="34">
        <f t="shared" si="40"/>
        <v>0</v>
      </c>
      <c r="F100" s="34">
        <f t="shared" si="41"/>
        <v>0</v>
      </c>
      <c r="G100" s="34">
        <f t="shared" si="43"/>
        <v>0</v>
      </c>
      <c r="H100" s="34">
        <f t="shared" si="44"/>
        <v>0</v>
      </c>
    </row>
    <row r="101" spans="1:8">
      <c r="A101" s="8" t="s">
        <v>824</v>
      </c>
      <c r="B101" s="8" t="s">
        <v>823</v>
      </c>
      <c r="C101" s="33" t="s">
        <v>801</v>
      </c>
      <c r="D101" s="29" t="str">
        <f t="shared" si="42"/>
        <v>Rückzahlung eigener Investitionsbeiträge</v>
      </c>
      <c r="E101" s="34">
        <f t="shared" si="40"/>
        <v>0</v>
      </c>
      <c r="F101" s="34">
        <f t="shared" si="41"/>
        <v>0</v>
      </c>
      <c r="G101" s="34">
        <f t="shared" si="43"/>
        <v>0</v>
      </c>
      <c r="H101" s="34">
        <f t="shared" si="44"/>
        <v>0</v>
      </c>
    </row>
    <row r="102" spans="1:8">
      <c r="A102" s="8" t="s">
        <v>824</v>
      </c>
      <c r="B102" s="8" t="s">
        <v>823</v>
      </c>
      <c r="C102" s="33" t="s">
        <v>802</v>
      </c>
      <c r="D102" s="29" t="str">
        <f t="shared" si="42"/>
        <v>Durchlaufende Investitionsbeiträge</v>
      </c>
      <c r="E102" s="34">
        <f t="shared" si="40"/>
        <v>0</v>
      </c>
      <c r="F102" s="34">
        <f t="shared" si="41"/>
        <v>0</v>
      </c>
      <c r="G102" s="34">
        <f t="shared" si="43"/>
        <v>0</v>
      </c>
      <c r="H102" s="34">
        <f t="shared" si="44"/>
        <v>0</v>
      </c>
    </row>
    <row r="103" spans="1:8">
      <c r="D103" s="31" t="s">
        <v>849</v>
      </c>
      <c r="H103" s="36">
        <f>SUM(H88:H102)</f>
        <v>0</v>
      </c>
    </row>
    <row r="104" spans="1:8">
      <c r="A104" s="8" t="s">
        <v>826</v>
      </c>
      <c r="B104" s="8" t="s">
        <v>823</v>
      </c>
      <c r="C104" s="33" t="s">
        <v>795</v>
      </c>
      <c r="D104" s="29" t="str">
        <f t="shared" ref="D104:D109" si="45">IF(C104&lt;&gt;"",VLOOKUP(VALUE(C104),Sachgruppen,2,0),"")</f>
        <v>Übertragung von Sachanlagen in das Finanzvermögen</v>
      </c>
      <c r="E104" s="34">
        <f t="shared" ref="E104:E113" si="46">IF($C104&lt;&gt;"",VLOOKUP(VALUE($C104),Sachgruppen,3,0),"")</f>
        <v>0</v>
      </c>
      <c r="F104" s="34">
        <f t="shared" ref="F104:F113" si="47">IF($C104&lt;&gt;"",VLOOKUP(VALUE($C104),Sachgruppen,4,0),"")</f>
        <v>0</v>
      </c>
      <c r="G104" s="34">
        <f t="shared" si="43"/>
        <v>0</v>
      </c>
      <c r="H104" s="34">
        <f t="shared" si="44"/>
        <v>0</v>
      </c>
    </row>
    <row r="105" spans="1:8">
      <c r="A105" s="8" t="s">
        <v>826</v>
      </c>
      <c r="B105" s="8" t="s">
        <v>823</v>
      </c>
      <c r="C105" s="33" t="s">
        <v>797</v>
      </c>
      <c r="D105" s="29" t="str">
        <f>IF(C105&lt;&gt;"",VLOOKUP(VALUE(C105),Sachgruppen,2,0),"")</f>
        <v>Abgang immaterielle Anlagen</v>
      </c>
      <c r="E105" s="34">
        <f t="shared" si="46"/>
        <v>0</v>
      </c>
      <c r="F105" s="34">
        <f t="shared" si="47"/>
        <v>0</v>
      </c>
      <c r="G105" s="34">
        <f t="shared" si="43"/>
        <v>0</v>
      </c>
      <c r="H105" s="34">
        <f t="shared" si="44"/>
        <v>0</v>
      </c>
    </row>
    <row r="106" spans="1:8">
      <c r="A106" s="8" t="s">
        <v>826</v>
      </c>
      <c r="B106" s="8" t="s">
        <v>823</v>
      </c>
      <c r="C106" s="33" t="s">
        <v>973</v>
      </c>
      <c r="D106" s="29" t="str">
        <f>IF(C106&lt;&gt;"",VLOOKUP(VALUE(C106),Sachgruppen,2,0),"")</f>
        <v>Entnahmen aus Fonds</v>
      </c>
      <c r="E106" s="34">
        <f t="shared" si="46"/>
        <v>0</v>
      </c>
      <c r="F106" s="34">
        <f t="shared" si="47"/>
        <v>0</v>
      </c>
      <c r="G106" s="34">
        <f t="shared" ref="G106" si="48">F106-E106</f>
        <v>0</v>
      </c>
      <c r="H106" s="34">
        <f t="shared" ref="H106" si="49">IF(A106="-",-G106,G106)</f>
        <v>0</v>
      </c>
    </row>
    <row r="107" spans="1:8">
      <c r="A107" s="8" t="s">
        <v>826</v>
      </c>
      <c r="B107" s="8" t="s">
        <v>823</v>
      </c>
      <c r="C107" s="33" t="s">
        <v>800</v>
      </c>
      <c r="D107" s="29" t="str">
        <f t="shared" si="45"/>
        <v>Übertragung von Beteiligungen</v>
      </c>
      <c r="E107" s="34">
        <f>IF($C107&lt;&gt;"",VLOOKUP(VALUE($C107),Sachgruppen,3,0),"")</f>
        <v>0</v>
      </c>
      <c r="F107" s="34">
        <f t="shared" si="47"/>
        <v>0</v>
      </c>
      <c r="G107" s="34">
        <f t="shared" si="43"/>
        <v>0</v>
      </c>
      <c r="H107" s="34">
        <f t="shared" si="44"/>
        <v>0</v>
      </c>
    </row>
    <row r="108" spans="1:8">
      <c r="A108" s="8" t="s">
        <v>824</v>
      </c>
      <c r="B108" s="8" t="s">
        <v>823</v>
      </c>
      <c r="C108" s="33" t="s">
        <v>818</v>
      </c>
      <c r="D108" s="29" t="str">
        <f t="shared" si="45"/>
        <v>Übertragung von Sachanlagen ins Verwaltungsvermögen</v>
      </c>
      <c r="E108" s="34">
        <f t="shared" si="46"/>
        <v>0</v>
      </c>
      <c r="F108" s="34">
        <f t="shared" si="47"/>
        <v>0</v>
      </c>
      <c r="G108" s="34">
        <f t="shared" si="43"/>
        <v>0</v>
      </c>
      <c r="H108" s="34">
        <f t="shared" si="44"/>
        <v>0</v>
      </c>
    </row>
    <row r="109" spans="1:8">
      <c r="A109" s="8" t="s">
        <v>824</v>
      </c>
      <c r="B109" s="8" t="s">
        <v>823</v>
      </c>
      <c r="C109" s="33" t="s">
        <v>830</v>
      </c>
      <c r="D109" s="29" t="str">
        <f t="shared" si="45"/>
        <v>Aktivierung Eigenleistungen</v>
      </c>
      <c r="E109" s="34">
        <f t="shared" si="46"/>
        <v>0</v>
      </c>
      <c r="F109" s="34">
        <f t="shared" si="47"/>
        <v>0</v>
      </c>
      <c r="G109" s="34">
        <f t="shared" ref="G109" si="50">F109-E109</f>
        <v>0</v>
      </c>
      <c r="H109" s="34">
        <f t="shared" ref="H109" si="51">IF(A109="-",-G109,G109)</f>
        <v>0</v>
      </c>
    </row>
    <row r="110" spans="1:8">
      <c r="A110" s="8" t="s">
        <v>826</v>
      </c>
      <c r="B110" s="8" t="s">
        <v>827</v>
      </c>
      <c r="C110" s="33" t="s">
        <v>707</v>
      </c>
      <c r="D110" s="29" t="str">
        <f t="shared" si="42"/>
        <v>Aktive Rechnungsabgrenzungen Investitionsrechnung</v>
      </c>
      <c r="E110" s="34">
        <f t="shared" si="46"/>
        <v>0</v>
      </c>
      <c r="F110" s="34">
        <f t="shared" si="47"/>
        <v>0</v>
      </c>
      <c r="G110" s="34">
        <f t="shared" si="43"/>
        <v>0</v>
      </c>
      <c r="H110" s="34">
        <f t="shared" si="44"/>
        <v>0</v>
      </c>
    </row>
    <row r="111" spans="1:8">
      <c r="A111" s="8" t="s">
        <v>824</v>
      </c>
      <c r="B111" s="8" t="s">
        <v>827</v>
      </c>
      <c r="C111" s="33" t="s">
        <v>715</v>
      </c>
      <c r="D111" s="29" t="str">
        <f t="shared" si="42"/>
        <v>Passive Rechnungsabgrenzungen Investitionsrechnung</v>
      </c>
      <c r="E111" s="34">
        <f t="shared" si="46"/>
        <v>0</v>
      </c>
      <c r="F111" s="34">
        <f t="shared" si="47"/>
        <v>0</v>
      </c>
      <c r="G111" s="34">
        <f t="shared" si="43"/>
        <v>0</v>
      </c>
      <c r="H111" s="34">
        <f t="shared" si="44"/>
        <v>0</v>
      </c>
    </row>
    <row r="112" spans="1:8">
      <c r="A112" s="8" t="s">
        <v>824</v>
      </c>
      <c r="B112" s="8" t="s">
        <v>827</v>
      </c>
      <c r="C112" s="33" t="s">
        <v>725</v>
      </c>
      <c r="D112" s="29" t="str">
        <f t="shared" si="42"/>
        <v>Kurzfristige Rückstellungen der Investitionsrechnung</v>
      </c>
      <c r="E112" s="34">
        <f t="shared" si="46"/>
        <v>0</v>
      </c>
      <c r="F112" s="34">
        <f t="shared" si="47"/>
        <v>0</v>
      </c>
      <c r="G112" s="34">
        <f t="shared" si="43"/>
        <v>0</v>
      </c>
      <c r="H112" s="34">
        <f t="shared" si="44"/>
        <v>0</v>
      </c>
    </row>
    <row r="113" spans="1:8">
      <c r="A113" s="8" t="s">
        <v>824</v>
      </c>
      <c r="B113" s="8" t="s">
        <v>827</v>
      </c>
      <c r="C113" s="33" t="s">
        <v>741</v>
      </c>
      <c r="D113" s="29" t="str">
        <f t="shared" si="42"/>
        <v>Rückstellungen der Investitionsrechnung</v>
      </c>
      <c r="E113" s="34">
        <f t="shared" si="46"/>
        <v>0</v>
      </c>
      <c r="F113" s="34">
        <f t="shared" si="47"/>
        <v>0</v>
      </c>
      <c r="G113" s="34">
        <f t="shared" si="43"/>
        <v>0</v>
      </c>
      <c r="H113" s="34">
        <f t="shared" si="44"/>
        <v>0</v>
      </c>
    </row>
    <row r="114" spans="1:8">
      <c r="D114" s="31" t="s">
        <v>979</v>
      </c>
      <c r="H114" s="36">
        <f>SUM(H103:H113)</f>
        <v>0</v>
      </c>
    </row>
    <row r="115" spans="1:8">
      <c r="D115" s="29" t="str">
        <f t="shared" ref="D115" si="52">IF(C115&lt;&gt;"",VLOOKUP(VALUE(C115),Sachgruppen,2,0),"")</f>
        <v/>
      </c>
    </row>
    <row r="116" spans="1:8" ht="12.75">
      <c r="D116" s="32" t="s">
        <v>976</v>
      </c>
    </row>
    <row r="117" spans="1:8">
      <c r="A117" s="8" t="s">
        <v>826</v>
      </c>
      <c r="B117" s="8" t="s">
        <v>827</v>
      </c>
      <c r="C117" s="33" t="s">
        <v>694</v>
      </c>
      <c r="D117" s="29" t="str">
        <f>IF(C117&lt;&gt;"",VLOOKUP(VALUE(C117),Sachgruppen,2,0),"")</f>
        <v>Kurzfristige Finanzanlagen</v>
      </c>
      <c r="E117" s="34">
        <f t="shared" ref="E117:E137" si="53">IF($C117&lt;&gt;"",VLOOKUP(VALUE($C117),Sachgruppen,3,0),"")</f>
        <v>0</v>
      </c>
      <c r="F117" s="34">
        <f t="shared" ref="F117:F137" si="54">IF($C117&lt;&gt;"",VLOOKUP(VALUE($C117),Sachgruppen,4,0),"")</f>
        <v>0</v>
      </c>
      <c r="G117" s="34">
        <f>F117-E117</f>
        <v>0</v>
      </c>
      <c r="H117" s="34">
        <f>IF(A117="-",-G117,G117)</f>
        <v>0</v>
      </c>
    </row>
    <row r="118" spans="1:8">
      <c r="A118" s="8" t="s">
        <v>826</v>
      </c>
      <c r="B118" s="8" t="s">
        <v>827</v>
      </c>
      <c r="C118" s="33" t="s">
        <v>696</v>
      </c>
      <c r="D118" s="29" t="str">
        <f>IF(C118&lt;&gt;"",VLOOKUP(VALUE(C118),Sachgruppen,2,0),"")</f>
        <v>Finanzanlagen</v>
      </c>
      <c r="E118" s="34">
        <f t="shared" si="53"/>
        <v>0</v>
      </c>
      <c r="F118" s="34">
        <f t="shared" si="54"/>
        <v>0</v>
      </c>
      <c r="G118" s="34">
        <f>F118-E118</f>
        <v>0</v>
      </c>
      <c r="H118" s="34">
        <f>IF(A118="-",-G118,G118)</f>
        <v>0</v>
      </c>
    </row>
    <row r="119" spans="1:8">
      <c r="A119" s="8" t="s">
        <v>826</v>
      </c>
      <c r="B119" s="8" t="s">
        <v>823</v>
      </c>
      <c r="C119" s="33" t="s">
        <v>833</v>
      </c>
      <c r="D119" s="29" t="str">
        <f t="shared" ref="D119" si="55">IF(C119&lt;&gt;"",VLOOKUP(VALUE(C119),Sachgruppen,2,0),"")</f>
        <v>Realisierte Kursverluste auf Finanzanlagen FV</v>
      </c>
      <c r="E119" s="34">
        <f t="shared" si="53"/>
        <v>0</v>
      </c>
      <c r="F119" s="34">
        <f t="shared" si="54"/>
        <v>0</v>
      </c>
      <c r="G119" s="34">
        <f t="shared" ref="G119" si="56">F119-E119</f>
        <v>0</v>
      </c>
      <c r="H119" s="34">
        <f t="shared" ref="H119" si="57">IF(A119="-",-G119,G119)</f>
        <v>0</v>
      </c>
    </row>
    <row r="120" spans="1:8">
      <c r="A120" s="8" t="s">
        <v>824</v>
      </c>
      <c r="B120" s="8" t="s">
        <v>823</v>
      </c>
      <c r="C120" s="33" t="s">
        <v>838</v>
      </c>
      <c r="D120" s="29" t="str">
        <f t="shared" ref="D120:D125" si="58">IF(C120&lt;&gt;"",VLOOKUP(VALUE(C120),Sachgruppen,2,0),"")</f>
        <v>Gewinne aus Verkäufen von Finanzanlagen FV</v>
      </c>
      <c r="E120" s="34">
        <f t="shared" si="53"/>
        <v>0</v>
      </c>
      <c r="F120" s="34">
        <f t="shared" si="54"/>
        <v>0</v>
      </c>
      <c r="G120" s="34">
        <f t="shared" ref="G120:G125" si="59">F120-E120</f>
        <v>0</v>
      </c>
      <c r="H120" s="34">
        <f t="shared" ref="H120:H125" si="60">IF(A120="-",-G120,G120)</f>
        <v>0</v>
      </c>
    </row>
    <row r="121" spans="1:8">
      <c r="A121" s="8" t="s">
        <v>826</v>
      </c>
      <c r="B121" s="8" t="s">
        <v>823</v>
      </c>
      <c r="C121" s="33" t="s">
        <v>836</v>
      </c>
      <c r="D121" s="29" t="str">
        <f t="shared" si="58"/>
        <v>Wertberichtigungen Finanzanlagen FV</v>
      </c>
      <c r="E121" s="34">
        <f t="shared" si="53"/>
        <v>0</v>
      </c>
      <c r="F121" s="34">
        <f t="shared" si="54"/>
        <v>0</v>
      </c>
      <c r="G121" s="34">
        <f t="shared" si="59"/>
        <v>0</v>
      </c>
      <c r="H121" s="34">
        <f t="shared" si="60"/>
        <v>0</v>
      </c>
    </row>
    <row r="122" spans="1:8">
      <c r="A122" s="8" t="s">
        <v>824</v>
      </c>
      <c r="B122" s="8" t="s">
        <v>823</v>
      </c>
      <c r="C122" s="33" t="s">
        <v>841</v>
      </c>
      <c r="D122" s="29" t="str">
        <f t="shared" si="58"/>
        <v>Marktwertanpassungen Wertschriften</v>
      </c>
      <c r="E122" s="34">
        <f t="shared" si="53"/>
        <v>0</v>
      </c>
      <c r="F122" s="34">
        <f t="shared" si="54"/>
        <v>0</v>
      </c>
      <c r="G122" s="34">
        <f t="shared" si="59"/>
        <v>0</v>
      </c>
      <c r="H122" s="34">
        <f t="shared" si="60"/>
        <v>0</v>
      </c>
    </row>
    <row r="123" spans="1:8">
      <c r="A123" s="8" t="s">
        <v>824</v>
      </c>
      <c r="B123" s="8" t="s">
        <v>823</v>
      </c>
      <c r="C123" s="33" t="s">
        <v>842</v>
      </c>
      <c r="D123" s="29" t="str">
        <f t="shared" si="58"/>
        <v>Marktwertanpassungen Darlehen</v>
      </c>
      <c r="E123" s="34">
        <f t="shared" si="53"/>
        <v>0</v>
      </c>
      <c r="F123" s="34">
        <f t="shared" si="54"/>
        <v>0</v>
      </c>
      <c r="G123" s="34">
        <f t="shared" si="59"/>
        <v>0</v>
      </c>
      <c r="H123" s="34">
        <f t="shared" si="60"/>
        <v>0</v>
      </c>
    </row>
    <row r="124" spans="1:8">
      <c r="A124" s="8" t="s">
        <v>824</v>
      </c>
      <c r="B124" s="8" t="s">
        <v>823</v>
      </c>
      <c r="C124" s="33" t="s">
        <v>843</v>
      </c>
      <c r="D124" s="29" t="str">
        <f t="shared" si="58"/>
        <v>Marktwertanpassungen Beteiligungen</v>
      </c>
      <c r="E124" s="34">
        <f t="shared" si="53"/>
        <v>0</v>
      </c>
      <c r="F124" s="34">
        <f t="shared" si="54"/>
        <v>0</v>
      </c>
      <c r="G124" s="34">
        <f t="shared" si="59"/>
        <v>0</v>
      </c>
      <c r="H124" s="34">
        <f t="shared" si="60"/>
        <v>0</v>
      </c>
    </row>
    <row r="125" spans="1:8">
      <c r="A125" s="8" t="s">
        <v>824</v>
      </c>
      <c r="B125" s="8" t="s">
        <v>823</v>
      </c>
      <c r="C125" s="33" t="s">
        <v>800</v>
      </c>
      <c r="D125" s="29" t="str">
        <f t="shared" si="58"/>
        <v>Übertragung von Beteiligungen</v>
      </c>
      <c r="E125" s="34">
        <f t="shared" si="53"/>
        <v>0</v>
      </c>
      <c r="F125" s="34">
        <f t="shared" si="54"/>
        <v>0</v>
      </c>
      <c r="G125" s="34">
        <f t="shared" si="59"/>
        <v>0</v>
      </c>
      <c r="H125" s="34">
        <f t="shared" si="60"/>
        <v>0</v>
      </c>
    </row>
    <row r="126" spans="1:8">
      <c r="A126" s="8" t="s">
        <v>826</v>
      </c>
      <c r="B126" s="8" t="s">
        <v>827</v>
      </c>
      <c r="C126" s="33" t="s">
        <v>697</v>
      </c>
      <c r="D126" s="29" t="str">
        <f>IF(C126&lt;&gt;"",VLOOKUP(VALUE(C126),Sachgruppen,2,0),"")</f>
        <v>Sachanlagen FV</v>
      </c>
      <c r="E126" s="34">
        <f t="shared" si="53"/>
        <v>0</v>
      </c>
      <c r="F126" s="34">
        <f t="shared" si="54"/>
        <v>0</v>
      </c>
      <c r="G126" s="34">
        <f t="shared" ref="G126:G131" si="61">F126-E126</f>
        <v>0</v>
      </c>
      <c r="H126" s="34">
        <f t="shared" ref="H126:H131" si="62">IF(A126="-",-G126,G126)</f>
        <v>0</v>
      </c>
    </row>
    <row r="127" spans="1:8">
      <c r="A127" s="8" t="s">
        <v>826</v>
      </c>
      <c r="B127" s="8" t="s">
        <v>823</v>
      </c>
      <c r="C127" s="33" t="s">
        <v>834</v>
      </c>
      <c r="D127" s="29" t="str">
        <f>IF(C127&lt;&gt;"",VLOOKUP(VALUE(C127),Sachgruppen,2,0),"")</f>
        <v>Realisierte Verluste auf Sachanlagen FV</v>
      </c>
      <c r="E127" s="34">
        <f t="shared" si="53"/>
        <v>0</v>
      </c>
      <c r="F127" s="34">
        <f t="shared" si="54"/>
        <v>0</v>
      </c>
      <c r="G127" s="34">
        <f t="shared" si="61"/>
        <v>0</v>
      </c>
      <c r="H127" s="34">
        <f t="shared" si="62"/>
        <v>0</v>
      </c>
    </row>
    <row r="128" spans="1:8">
      <c r="A128" s="8" t="s">
        <v>824</v>
      </c>
      <c r="B128" s="8" t="s">
        <v>823</v>
      </c>
      <c r="C128" s="33" t="s">
        <v>839</v>
      </c>
      <c r="D128" s="29" t="str">
        <f>IF(C128&lt;&gt;"",VLOOKUP(VALUE(C128),Sachgruppen,2,0),"")</f>
        <v>Gewinne aus Verkäufen von Sachanlagen FV</v>
      </c>
      <c r="E128" s="34">
        <f t="shared" si="53"/>
        <v>0</v>
      </c>
      <c r="F128" s="34">
        <f t="shared" si="54"/>
        <v>0</v>
      </c>
      <c r="G128" s="34">
        <f t="shared" si="61"/>
        <v>0</v>
      </c>
      <c r="H128" s="34">
        <f t="shared" si="62"/>
        <v>0</v>
      </c>
    </row>
    <row r="129" spans="1:8">
      <c r="A129" s="8" t="s">
        <v>826</v>
      </c>
      <c r="B129" s="8" t="s">
        <v>823</v>
      </c>
      <c r="C129" s="33" t="s">
        <v>837</v>
      </c>
      <c r="D129" s="29" t="str">
        <f t="shared" ref="D129:D135" si="63">IF(C129&lt;&gt;"",VLOOKUP(VALUE(C129),Sachgruppen,2,0),"")</f>
        <v>Wertberichtigungen Sachanlagen FV</v>
      </c>
      <c r="E129" s="34">
        <f t="shared" si="53"/>
        <v>0</v>
      </c>
      <c r="F129" s="34">
        <f t="shared" si="54"/>
        <v>0</v>
      </c>
      <c r="G129" s="34">
        <f t="shared" si="61"/>
        <v>0</v>
      </c>
      <c r="H129" s="34">
        <f t="shared" si="62"/>
        <v>0</v>
      </c>
    </row>
    <row r="130" spans="1:8">
      <c r="A130" s="8" t="s">
        <v>824</v>
      </c>
      <c r="B130" s="8" t="s">
        <v>823</v>
      </c>
      <c r="C130" s="33" t="s">
        <v>844</v>
      </c>
      <c r="D130" s="29" t="str">
        <f t="shared" si="63"/>
        <v>Marktwertanpassungen Liegenschaften</v>
      </c>
      <c r="E130" s="34">
        <f t="shared" si="53"/>
        <v>0</v>
      </c>
      <c r="F130" s="34">
        <f t="shared" si="54"/>
        <v>0</v>
      </c>
      <c r="G130" s="34">
        <f t="shared" si="61"/>
        <v>0</v>
      </c>
      <c r="H130" s="34">
        <f t="shared" si="62"/>
        <v>0</v>
      </c>
    </row>
    <row r="131" spans="1:8">
      <c r="A131" s="8" t="s">
        <v>824</v>
      </c>
      <c r="B131" s="8" t="s">
        <v>823</v>
      </c>
      <c r="C131" s="33" t="s">
        <v>845</v>
      </c>
      <c r="D131" s="29" t="str">
        <f t="shared" si="63"/>
        <v>Marktwertanpassungen übrige Sachanlagen</v>
      </c>
      <c r="E131" s="34">
        <f t="shared" si="53"/>
        <v>0</v>
      </c>
      <c r="F131" s="34">
        <f t="shared" si="54"/>
        <v>0</v>
      </c>
      <c r="G131" s="34">
        <f t="shared" si="61"/>
        <v>0</v>
      </c>
      <c r="H131" s="34">
        <f t="shared" si="62"/>
        <v>0</v>
      </c>
    </row>
    <row r="132" spans="1:8">
      <c r="A132" s="8" t="s">
        <v>824</v>
      </c>
      <c r="B132" s="8" t="s">
        <v>823</v>
      </c>
      <c r="C132" s="33" t="s">
        <v>806</v>
      </c>
      <c r="D132" s="29" t="str">
        <f t="shared" si="63"/>
        <v>Erwerbs- und Verkaufsnebenkosten von Grundstücken (nicht liquiditätswirksam)</v>
      </c>
      <c r="E132" s="34">
        <f t="shared" si="53"/>
        <v>0</v>
      </c>
      <c r="F132" s="34">
        <f t="shared" si="54"/>
        <v>0</v>
      </c>
      <c r="G132" s="34">
        <f t="shared" ref="G132:G135" si="64">F132-E132</f>
        <v>0</v>
      </c>
      <c r="H132" s="34">
        <f t="shared" ref="H132:H135" si="65">IF(A132="-",-G132,G132)</f>
        <v>0</v>
      </c>
    </row>
    <row r="133" spans="1:8">
      <c r="A133" s="8" t="s">
        <v>824</v>
      </c>
      <c r="B133" s="8" t="s">
        <v>823</v>
      </c>
      <c r="C133" s="33" t="s">
        <v>808</v>
      </c>
      <c r="D133" s="29" t="str">
        <f t="shared" si="63"/>
        <v>Erwerbs- und Verkaufsnebenkosten von Gebäuden / Hochbauten (nicht liquiditätswirksam)</v>
      </c>
      <c r="E133" s="34">
        <f t="shared" si="53"/>
        <v>0</v>
      </c>
      <c r="F133" s="34">
        <f t="shared" si="54"/>
        <v>0</v>
      </c>
      <c r="G133" s="34">
        <f t="shared" si="64"/>
        <v>0</v>
      </c>
      <c r="H133" s="34">
        <f t="shared" si="65"/>
        <v>0</v>
      </c>
    </row>
    <row r="134" spans="1:8">
      <c r="A134" s="8" t="s">
        <v>824</v>
      </c>
      <c r="B134" s="8" t="s">
        <v>823</v>
      </c>
      <c r="C134" s="33" t="s">
        <v>810</v>
      </c>
      <c r="D134" s="29" t="str">
        <f t="shared" si="63"/>
        <v>Erwerbs- und Verkaufsnebenkosten von Mobilien (nicht liquiditätswirksam)</v>
      </c>
      <c r="E134" s="34">
        <f t="shared" si="53"/>
        <v>0</v>
      </c>
      <c r="F134" s="34">
        <f t="shared" si="54"/>
        <v>0</v>
      </c>
      <c r="G134" s="34">
        <f t="shared" si="64"/>
        <v>0</v>
      </c>
      <c r="H134" s="34">
        <f t="shared" si="65"/>
        <v>0</v>
      </c>
    </row>
    <row r="135" spans="1:8">
      <c r="A135" s="8" t="s">
        <v>824</v>
      </c>
      <c r="B135" s="8" t="s">
        <v>823</v>
      </c>
      <c r="C135" s="33" t="s">
        <v>812</v>
      </c>
      <c r="D135" s="29" t="str">
        <f t="shared" si="63"/>
        <v>Erwerbs- und Verkaufsnebenkosten von übrigen Sachanlagen (nicht liquiditätswirksam)</v>
      </c>
      <c r="E135" s="34">
        <f t="shared" si="53"/>
        <v>0</v>
      </c>
      <c r="F135" s="34">
        <f t="shared" si="54"/>
        <v>0</v>
      </c>
      <c r="G135" s="34">
        <f t="shared" si="64"/>
        <v>0</v>
      </c>
      <c r="H135" s="34">
        <f t="shared" si="65"/>
        <v>0</v>
      </c>
    </row>
    <row r="136" spans="1:8">
      <c r="A136" s="8" t="s">
        <v>824</v>
      </c>
      <c r="B136" s="8" t="s">
        <v>823</v>
      </c>
      <c r="C136" s="33" t="s">
        <v>813</v>
      </c>
      <c r="D136" s="29" t="str">
        <f t="shared" ref="D136" si="66">IF(C136&lt;&gt;"",VLOOKUP(VALUE(C136),Sachgruppen,2,0),"")</f>
        <v>Übertragung von Sachanlagen aus dem Verwaltungsvermögen</v>
      </c>
      <c r="E136" s="34">
        <f t="shared" si="53"/>
        <v>0</v>
      </c>
      <c r="F136" s="34">
        <f t="shared" si="54"/>
        <v>0</v>
      </c>
      <c r="G136" s="34">
        <f t="shared" ref="G136" si="67">F136-E136</f>
        <v>0</v>
      </c>
      <c r="H136" s="34">
        <f t="shared" ref="H136" si="68">IF(A136="-",-G136,G136)</f>
        <v>0</v>
      </c>
    </row>
    <row r="137" spans="1:8">
      <c r="A137" s="8" t="s">
        <v>826</v>
      </c>
      <c r="B137" s="8" t="s">
        <v>823</v>
      </c>
      <c r="C137" s="33" t="s">
        <v>818</v>
      </c>
      <c r="D137" s="29" t="str">
        <f t="shared" ref="D137" si="69">IF(C137&lt;&gt;"",VLOOKUP(VALUE(C137),Sachgruppen,2,0),"")</f>
        <v>Übertragung von Sachanlagen ins Verwaltungsvermögen</v>
      </c>
      <c r="E137" s="34">
        <f t="shared" si="53"/>
        <v>0</v>
      </c>
      <c r="F137" s="34">
        <f t="shared" si="54"/>
        <v>0</v>
      </c>
      <c r="G137" s="34">
        <f t="shared" ref="G137" si="70">F137-E137</f>
        <v>0</v>
      </c>
      <c r="H137" s="34">
        <f t="shared" ref="H137" si="71">IF(A137="-",-G137,G137)</f>
        <v>0</v>
      </c>
    </row>
    <row r="138" spans="1:8">
      <c r="D138" s="31" t="s">
        <v>977</v>
      </c>
      <c r="H138" s="36">
        <f>SUM(H117:H137)</f>
        <v>0</v>
      </c>
    </row>
    <row r="139" spans="1:8">
      <c r="D139" s="29" t="str">
        <f t="shared" ref="D139:D153" si="72">IF(C139&lt;&gt;"",VLOOKUP(VALUE(C139),Sachgruppen,2,0),"")</f>
        <v/>
      </c>
    </row>
    <row r="140" spans="1:8">
      <c r="D140" s="96" t="s">
        <v>978</v>
      </c>
      <c r="E140" s="97"/>
      <c r="F140" s="97"/>
      <c r="G140" s="97"/>
      <c r="H140" s="93">
        <f>SUM(H114,H138)</f>
        <v>0</v>
      </c>
    </row>
    <row r="141" spans="1:8">
      <c r="D141" s="29" t="str">
        <f t="shared" si="72"/>
        <v/>
      </c>
    </row>
    <row r="142" spans="1:8" ht="12.75">
      <c r="D142" s="32" t="s">
        <v>846</v>
      </c>
    </row>
    <row r="143" spans="1:8">
      <c r="A143" s="8" t="s">
        <v>826</v>
      </c>
      <c r="B143" s="8" t="s">
        <v>827</v>
      </c>
      <c r="C143" s="33" t="s">
        <v>867</v>
      </c>
      <c r="D143" s="29" t="str">
        <f t="shared" si="72"/>
        <v>Kontokorrente mit Dritten</v>
      </c>
      <c r="E143" s="34">
        <f t="shared" ref="E143:E151" si="73">IF($C143&lt;&gt;"",VLOOKUP(VALUE($C143),Sachgruppen,3,0),"")</f>
        <v>0</v>
      </c>
      <c r="F143" s="34">
        <f t="shared" ref="F143:F151" si="74">IF($C143&lt;&gt;"",VLOOKUP(VALUE($C143),Sachgruppen,4,0),"")</f>
        <v>0</v>
      </c>
      <c r="G143" s="34">
        <f t="shared" si="43"/>
        <v>0</v>
      </c>
      <c r="H143" s="34">
        <f t="shared" si="44"/>
        <v>0</v>
      </c>
    </row>
    <row r="144" spans="1:8">
      <c r="A144" s="8" t="s">
        <v>824</v>
      </c>
      <c r="B144" s="8" t="s">
        <v>827</v>
      </c>
      <c r="C144" s="33" t="s">
        <v>876</v>
      </c>
      <c r="D144" s="29" t="str">
        <f t="shared" si="72"/>
        <v>Kontokorrente mit Dritten</v>
      </c>
      <c r="E144" s="34">
        <f t="shared" si="73"/>
        <v>0</v>
      </c>
      <c r="F144" s="34">
        <f t="shared" si="74"/>
        <v>0</v>
      </c>
      <c r="G144" s="34">
        <f t="shared" si="43"/>
        <v>0</v>
      </c>
      <c r="H144" s="34">
        <f t="shared" si="44"/>
        <v>0</v>
      </c>
    </row>
    <row r="145" spans="1:8">
      <c r="A145" s="8" t="s">
        <v>824</v>
      </c>
      <c r="B145" s="8" t="s">
        <v>827</v>
      </c>
      <c r="C145" s="33" t="s">
        <v>700</v>
      </c>
      <c r="D145" s="29" t="str">
        <f t="shared" si="72"/>
        <v>Kurzfristige Finanzverbindlichkeiten</v>
      </c>
      <c r="E145" s="34">
        <f t="shared" si="73"/>
        <v>0</v>
      </c>
      <c r="F145" s="34">
        <f t="shared" si="74"/>
        <v>0</v>
      </c>
      <c r="G145" s="34">
        <f t="shared" si="43"/>
        <v>0</v>
      </c>
      <c r="H145" s="34">
        <f t="shared" si="44"/>
        <v>0</v>
      </c>
    </row>
    <row r="146" spans="1:8">
      <c r="A146" s="8" t="s">
        <v>824</v>
      </c>
      <c r="B146" s="8" t="s">
        <v>827</v>
      </c>
      <c r="C146" s="33" t="s">
        <v>727</v>
      </c>
      <c r="D146" s="29" t="str">
        <f t="shared" si="72"/>
        <v>Hypotheken</v>
      </c>
      <c r="E146" s="34">
        <f t="shared" si="73"/>
        <v>0</v>
      </c>
      <c r="F146" s="34">
        <f t="shared" si="74"/>
        <v>0</v>
      </c>
      <c r="G146" s="34">
        <f t="shared" si="43"/>
        <v>0</v>
      </c>
      <c r="H146" s="34">
        <f t="shared" si="44"/>
        <v>0</v>
      </c>
    </row>
    <row r="147" spans="1:8">
      <c r="A147" s="8" t="s">
        <v>824</v>
      </c>
      <c r="B147" s="8" t="s">
        <v>827</v>
      </c>
      <c r="C147" s="33" t="s">
        <v>728</v>
      </c>
      <c r="D147" s="29" t="str">
        <f t="shared" si="72"/>
        <v>Kassascheine</v>
      </c>
      <c r="E147" s="34">
        <f t="shared" si="73"/>
        <v>0</v>
      </c>
      <c r="F147" s="34">
        <f t="shared" si="74"/>
        <v>0</v>
      </c>
      <c r="G147" s="34">
        <f t="shared" si="43"/>
        <v>0</v>
      </c>
      <c r="H147" s="34">
        <f t="shared" si="44"/>
        <v>0</v>
      </c>
    </row>
    <row r="148" spans="1:8">
      <c r="A148" s="8" t="s">
        <v>824</v>
      </c>
      <c r="B148" s="8" t="s">
        <v>827</v>
      </c>
      <c r="C148" s="33" t="s">
        <v>729</v>
      </c>
      <c r="D148" s="29" t="str">
        <f t="shared" si="72"/>
        <v>Anleihen</v>
      </c>
      <c r="E148" s="34">
        <f t="shared" si="73"/>
        <v>0</v>
      </c>
      <c r="F148" s="34">
        <f t="shared" si="74"/>
        <v>0</v>
      </c>
      <c r="G148" s="34">
        <f t="shared" si="43"/>
        <v>0</v>
      </c>
      <c r="H148" s="34">
        <f t="shared" si="44"/>
        <v>0</v>
      </c>
    </row>
    <row r="149" spans="1:8">
      <c r="A149" s="8" t="s">
        <v>824</v>
      </c>
      <c r="B149" s="8" t="s">
        <v>827</v>
      </c>
      <c r="C149" s="33" t="s">
        <v>730</v>
      </c>
      <c r="D149" s="29" t="str">
        <f t="shared" si="72"/>
        <v>Darlehen, Schuldscheine</v>
      </c>
      <c r="E149" s="34">
        <f t="shared" si="73"/>
        <v>0</v>
      </c>
      <c r="F149" s="34">
        <f t="shared" si="74"/>
        <v>0</v>
      </c>
      <c r="G149" s="34">
        <f t="shared" si="43"/>
        <v>0</v>
      </c>
      <c r="H149" s="34">
        <f t="shared" si="44"/>
        <v>0</v>
      </c>
    </row>
    <row r="150" spans="1:8">
      <c r="A150" s="8" t="s">
        <v>824</v>
      </c>
      <c r="B150" s="8" t="s">
        <v>827</v>
      </c>
      <c r="C150" s="33" t="s">
        <v>731</v>
      </c>
      <c r="D150" s="29" t="str">
        <f t="shared" si="72"/>
        <v>Leasingverträge</v>
      </c>
      <c r="E150" s="34">
        <f t="shared" si="73"/>
        <v>0</v>
      </c>
      <c r="F150" s="34">
        <f t="shared" si="74"/>
        <v>0</v>
      </c>
      <c r="G150" s="34">
        <f t="shared" si="43"/>
        <v>0</v>
      </c>
      <c r="H150" s="34">
        <f t="shared" si="44"/>
        <v>0</v>
      </c>
    </row>
    <row r="151" spans="1:8">
      <c r="A151" s="8" t="s">
        <v>824</v>
      </c>
      <c r="B151" s="8" t="s">
        <v>827</v>
      </c>
      <c r="C151" s="33" t="s">
        <v>733</v>
      </c>
      <c r="D151" s="29" t="str">
        <f t="shared" si="72"/>
        <v>Übrige langfristige Finanzverbindlichkeiten</v>
      </c>
      <c r="E151" s="34">
        <f t="shared" si="73"/>
        <v>0</v>
      </c>
      <c r="F151" s="34">
        <f t="shared" si="74"/>
        <v>0</v>
      </c>
      <c r="G151" s="34">
        <f t="shared" si="43"/>
        <v>0</v>
      </c>
      <c r="H151" s="34">
        <f t="shared" si="44"/>
        <v>0</v>
      </c>
    </row>
    <row r="152" spans="1:8">
      <c r="D152" s="96" t="s">
        <v>852</v>
      </c>
      <c r="E152" s="97"/>
      <c r="F152" s="97"/>
      <c r="G152" s="97"/>
      <c r="H152" s="93">
        <f>SUM(H143:H151)</f>
        <v>0</v>
      </c>
    </row>
    <row r="153" spans="1:8">
      <c r="D153" s="29" t="str">
        <f t="shared" si="72"/>
        <v/>
      </c>
    </row>
    <row r="154" spans="1:8">
      <c r="D154" s="96" t="s">
        <v>938</v>
      </c>
      <c r="E154" s="97"/>
      <c r="F154" s="97"/>
      <c r="G154" s="97"/>
      <c r="H154" s="93">
        <f>SUM(H84,H140,H152)</f>
        <v>0</v>
      </c>
    </row>
    <row r="156" spans="1:8">
      <c r="C156" s="33" t="s">
        <v>693</v>
      </c>
      <c r="D156" s="29" t="str">
        <f t="shared" ref="D156" si="75">IF(C156&lt;&gt;"",VLOOKUP(VALUE(C156),Sachgruppen,2,0),"")</f>
        <v>Flüssige Mittel und kurzfristige Geldanlagen</v>
      </c>
      <c r="E156" s="34">
        <f>IF($C156&lt;&gt;"",VLOOKUP(VALUE($C156),Sachgruppen,3,0),"")</f>
        <v>0</v>
      </c>
      <c r="F156" s="34">
        <f>IF($C156&lt;&gt;"",VLOOKUP(VALUE($C156),Sachgruppen,4,0),"")</f>
        <v>0</v>
      </c>
      <c r="G156" s="34">
        <f t="shared" ref="G156" si="76">F156-E156</f>
        <v>0</v>
      </c>
      <c r="H156" s="36">
        <f t="shared" ref="H156" si="77">IF(A156="-",-G156,G156)</f>
        <v>0</v>
      </c>
    </row>
    <row r="157" spans="1:8">
      <c r="G157" s="94" t="str">
        <f>IF(H157&lt;&gt;"OK ","Differenz:","")</f>
        <v/>
      </c>
      <c r="H157" s="94" t="str">
        <f>IF(ROUND(H156,2)=ROUND(H154,2),"OK ",ROUND(H156,2)-ROUND(H154,2))</f>
        <v xml:space="preserve">OK </v>
      </c>
    </row>
  </sheetData>
  <pageMargins left="0.70866141732283472" right="0.31496062992125984" top="0.59055118110236227" bottom="0.59055118110236227" header="0.31496062992125984" footer="0.31496062992125984"/>
  <pageSetup paperSize="9" scale="81" fitToHeight="0" orientation="portrait" r:id="rId1"/>
  <headerFooter>
    <oddFooter>&amp;L&amp;8&amp;F&amp;R&amp;8Seite &amp;P von &amp;N  /  17.04.2015/GF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71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1.25"/>
  <cols>
    <col min="1" max="1" width="2.75" style="8" bestFit="1" customWidth="1"/>
    <col min="2" max="2" width="7.75" style="8" bestFit="1" customWidth="1"/>
    <col min="3" max="3" width="9.625" style="4" customWidth="1"/>
    <col min="4" max="4" width="63.625" style="5" customWidth="1"/>
    <col min="5" max="16384" width="11" style="1"/>
  </cols>
  <sheetData>
    <row r="1" spans="1:4">
      <c r="A1" s="2" t="s">
        <v>745</v>
      </c>
      <c r="B1" s="7"/>
      <c r="C1" s="3"/>
    </row>
    <row r="3" spans="1:4">
      <c r="A3" s="7" t="s">
        <v>746</v>
      </c>
      <c r="B3" s="7" t="s">
        <v>692</v>
      </c>
      <c r="C3" s="3" t="s">
        <v>2</v>
      </c>
      <c r="D3" s="6" t="s">
        <v>1</v>
      </c>
    </row>
    <row r="4" spans="1:4">
      <c r="B4" s="8" t="s">
        <v>821</v>
      </c>
      <c r="C4" s="4" t="s">
        <v>693</v>
      </c>
      <c r="D4" s="5" t="str">
        <f t="shared" ref="D4:D49" si="0">IF(C4&lt;&gt;"",VLOOKUP(VALUE(C4),Sachgruppen,2,0),"")</f>
        <v>Flüssige Mittel und kurzfristige Geldanlagen</v>
      </c>
    </row>
    <row r="5" spans="1:4">
      <c r="A5" s="8">
        <v>1</v>
      </c>
      <c r="B5" s="8">
        <v>1</v>
      </c>
      <c r="C5" s="4">
        <v>1010</v>
      </c>
      <c r="D5" s="5" t="str">
        <f t="shared" si="0"/>
        <v>Forderungen aus Lieferungen und Leistungen gegenüber Dritten</v>
      </c>
    </row>
    <row r="6" spans="1:4">
      <c r="A6" s="8">
        <v>1</v>
      </c>
      <c r="B6" s="8">
        <v>3</v>
      </c>
      <c r="C6" s="4">
        <v>1011</v>
      </c>
      <c r="D6" s="5" t="str">
        <f t="shared" ref="D6:D7" si="1">IF(C6&lt;&gt;"",VLOOKUP(VALUE(C6),Sachgruppen,2,0),"")</f>
        <v>Kontokorrente mit Dritten</v>
      </c>
    </row>
    <row r="7" spans="1:4">
      <c r="A7" s="8">
        <v>1</v>
      </c>
      <c r="B7" s="8">
        <v>1</v>
      </c>
      <c r="C7" s="4">
        <v>1012</v>
      </c>
      <c r="D7" s="5" t="str">
        <f t="shared" si="1"/>
        <v>Steuerforderungen</v>
      </c>
    </row>
    <row r="8" spans="1:4">
      <c r="A8" s="8">
        <v>1</v>
      </c>
      <c r="B8" s="8">
        <v>1</v>
      </c>
      <c r="C8" s="4">
        <v>1013</v>
      </c>
      <c r="D8" s="5" t="str">
        <f t="shared" ref="D8:D11" si="2">IF(C8&lt;&gt;"",VLOOKUP(VALUE(C8),Sachgruppen,2,0),"")</f>
        <v>Anzahlungen an Dritte</v>
      </c>
    </row>
    <row r="9" spans="1:4">
      <c r="A9" s="8">
        <v>1</v>
      </c>
      <c r="B9" s="8">
        <v>1</v>
      </c>
      <c r="C9" s="4">
        <v>1014</v>
      </c>
      <c r="D9" s="5" t="str">
        <f t="shared" si="2"/>
        <v>Transferforderungen</v>
      </c>
    </row>
    <row r="10" spans="1:4">
      <c r="A10" s="8">
        <v>1</v>
      </c>
      <c r="B10" s="8">
        <v>1</v>
      </c>
      <c r="C10" s="4">
        <v>1015</v>
      </c>
      <c r="D10" s="5" t="str">
        <f t="shared" si="2"/>
        <v>Interne Kontokorrente</v>
      </c>
    </row>
    <row r="11" spans="1:4">
      <c r="A11" s="8">
        <v>1</v>
      </c>
      <c r="B11" s="8">
        <v>1</v>
      </c>
      <c r="C11" s="4">
        <v>1016</v>
      </c>
      <c r="D11" s="5" t="str">
        <f t="shared" si="2"/>
        <v>Vorschüsse für vorläufige Verwaltungsausgaben</v>
      </c>
    </row>
    <row r="12" spans="1:4">
      <c r="A12" s="8">
        <v>1</v>
      </c>
      <c r="B12" s="8">
        <v>1</v>
      </c>
      <c r="C12" s="4">
        <v>1019</v>
      </c>
      <c r="D12" s="5" t="str">
        <f t="shared" ref="D12" si="3">IF(C12&lt;&gt;"",VLOOKUP(VALUE(C12),Sachgruppen,2,0),"")</f>
        <v>Übrige Forderungen</v>
      </c>
    </row>
    <row r="13" spans="1:4">
      <c r="A13" s="8">
        <v>1</v>
      </c>
      <c r="B13" s="8">
        <v>2</v>
      </c>
      <c r="C13" s="4" t="s">
        <v>694</v>
      </c>
      <c r="D13" s="5" t="str">
        <f t="shared" si="0"/>
        <v>Kurzfristige Finanzanlagen</v>
      </c>
    </row>
    <row r="14" spans="1:4">
      <c r="A14" s="8">
        <v>1</v>
      </c>
      <c r="B14" s="8">
        <v>1</v>
      </c>
      <c r="C14" s="4" t="s">
        <v>695</v>
      </c>
      <c r="D14" s="5" t="str">
        <f t="shared" si="0"/>
        <v>Vorräte und angefangene Arbeiten</v>
      </c>
    </row>
    <row r="15" spans="1:4">
      <c r="A15" s="8">
        <v>1</v>
      </c>
      <c r="B15" s="8">
        <v>2</v>
      </c>
      <c r="C15" s="4" t="s">
        <v>696</v>
      </c>
      <c r="D15" s="5" t="str">
        <f t="shared" si="0"/>
        <v>Finanzanlagen</v>
      </c>
    </row>
    <row r="16" spans="1:4">
      <c r="A16" s="8">
        <v>1</v>
      </c>
      <c r="B16" s="8">
        <v>2</v>
      </c>
      <c r="C16" s="4" t="s">
        <v>697</v>
      </c>
      <c r="D16" s="5" t="str">
        <f t="shared" si="0"/>
        <v>Sachanlagen FV</v>
      </c>
    </row>
    <row r="17" spans="1:4">
      <c r="A17" s="8">
        <v>1</v>
      </c>
      <c r="B17" s="8">
        <v>1</v>
      </c>
      <c r="C17" s="4" t="s">
        <v>698</v>
      </c>
      <c r="D17" s="5" t="str">
        <f t="shared" si="0"/>
        <v>Forderungen gegenüber Spezialfinanzierungen und Fonds im Fremdkapital</v>
      </c>
    </row>
    <row r="18" spans="1:4">
      <c r="A18" s="8">
        <v>1</v>
      </c>
      <c r="B18" s="8">
        <v>2</v>
      </c>
      <c r="C18" s="4" t="s">
        <v>699</v>
      </c>
      <c r="D18" s="5" t="str">
        <f t="shared" si="0"/>
        <v>Verwaltungsvermögen</v>
      </c>
    </row>
    <row r="19" spans="1:4">
      <c r="A19" s="8">
        <v>1</v>
      </c>
      <c r="B19" s="8">
        <v>1</v>
      </c>
      <c r="C19" s="4">
        <v>2000</v>
      </c>
      <c r="D19" s="5" t="str">
        <f t="shared" si="0"/>
        <v>Laufende Verbindlichkeiten aus Lieferungen und Leistungen von Dritten</v>
      </c>
    </row>
    <row r="20" spans="1:4">
      <c r="A20" s="8">
        <v>1</v>
      </c>
      <c r="B20" s="8">
        <v>3</v>
      </c>
      <c r="C20" s="4">
        <v>2001</v>
      </c>
      <c r="D20" s="5" t="str">
        <f t="shared" ref="D20:D21" si="4">IF(C20&lt;&gt;"",VLOOKUP(VALUE(C20),Sachgruppen,2,0),"")</f>
        <v>Kontokorrente mit Dritten</v>
      </c>
    </row>
    <row r="21" spans="1:4">
      <c r="A21" s="8">
        <v>1</v>
      </c>
      <c r="B21" s="8">
        <v>1</v>
      </c>
      <c r="C21" s="4">
        <v>2002</v>
      </c>
      <c r="D21" s="5" t="str">
        <f t="shared" si="4"/>
        <v>Steuern</v>
      </c>
    </row>
    <row r="22" spans="1:4">
      <c r="A22" s="8">
        <v>1</v>
      </c>
      <c r="B22" s="8">
        <v>1</v>
      </c>
      <c r="C22" s="4">
        <v>2003</v>
      </c>
      <c r="D22" s="5" t="str">
        <f t="shared" ref="D22:D25" si="5">IF(C22&lt;&gt;"",VLOOKUP(VALUE(C22),Sachgruppen,2,0),"")</f>
        <v>Erhaltene Anzahlungen von Dritten</v>
      </c>
    </row>
    <row r="23" spans="1:4">
      <c r="A23" s="8">
        <v>1</v>
      </c>
      <c r="B23" s="8">
        <v>1</v>
      </c>
      <c r="C23" s="4">
        <v>2004</v>
      </c>
      <c r="D23" s="5" t="str">
        <f t="shared" si="5"/>
        <v>Transfer-Verbindlichkeiten</v>
      </c>
    </row>
    <row r="24" spans="1:4">
      <c r="A24" s="8">
        <v>1</v>
      </c>
      <c r="B24" s="8">
        <v>1</v>
      </c>
      <c r="C24" s="4">
        <v>2005</v>
      </c>
      <c r="D24" s="5" t="str">
        <f t="shared" si="5"/>
        <v>Interne Kontokorrente</v>
      </c>
    </row>
    <row r="25" spans="1:4">
      <c r="A25" s="8">
        <v>1</v>
      </c>
      <c r="B25" s="8">
        <v>1</v>
      </c>
      <c r="C25" s="4">
        <v>2006</v>
      </c>
      <c r="D25" s="5" t="str">
        <f t="shared" si="5"/>
        <v>Depotgelder und Kautionen</v>
      </c>
    </row>
    <row r="26" spans="1:4">
      <c r="A26" s="8">
        <v>1</v>
      </c>
      <c r="B26" s="8">
        <v>1</v>
      </c>
      <c r="C26" s="4">
        <v>2009</v>
      </c>
      <c r="D26" s="5" t="str">
        <f t="shared" ref="D26" si="6">IF(C26&lt;&gt;"",VLOOKUP(VALUE(C26),Sachgruppen,2,0),"")</f>
        <v>Übrige laufende Verpflichtungen</v>
      </c>
    </row>
    <row r="27" spans="1:4">
      <c r="A27" s="8">
        <v>1</v>
      </c>
      <c r="B27" s="8">
        <v>3</v>
      </c>
      <c r="C27" s="4" t="s">
        <v>700</v>
      </c>
      <c r="D27" s="5" t="str">
        <f t="shared" si="0"/>
        <v>Kurzfristige Finanzverbindlichkeiten</v>
      </c>
    </row>
    <row r="28" spans="1:4">
      <c r="A28" s="8">
        <v>1</v>
      </c>
      <c r="B28" s="8">
        <v>1</v>
      </c>
      <c r="C28" s="4" t="s">
        <v>701</v>
      </c>
      <c r="D28" s="5" t="str">
        <f t="shared" si="0"/>
        <v>Personalaufwand</v>
      </c>
    </row>
    <row r="29" spans="1:4">
      <c r="A29" s="8">
        <v>1</v>
      </c>
      <c r="B29" s="8">
        <v>1</v>
      </c>
      <c r="C29" s="4" t="s">
        <v>702</v>
      </c>
      <c r="D29" s="5" t="str">
        <f t="shared" si="0"/>
        <v>Sach- und übriger Betriebsaufwand</v>
      </c>
    </row>
    <row r="30" spans="1:4">
      <c r="A30" s="8">
        <v>1</v>
      </c>
      <c r="B30" s="8">
        <v>1</v>
      </c>
      <c r="C30" s="4" t="s">
        <v>703</v>
      </c>
      <c r="D30" s="5" t="str">
        <f t="shared" si="0"/>
        <v>Steuern</v>
      </c>
    </row>
    <row r="31" spans="1:4">
      <c r="A31" s="8">
        <v>1</v>
      </c>
      <c r="B31" s="8">
        <v>1</v>
      </c>
      <c r="C31" s="4" t="s">
        <v>704</v>
      </c>
      <c r="D31" s="5" t="str">
        <f t="shared" si="0"/>
        <v>Transfers der Erfolgsrechnung</v>
      </c>
    </row>
    <row r="32" spans="1:4">
      <c r="A32" s="8">
        <v>1</v>
      </c>
      <c r="B32" s="8">
        <v>1</v>
      </c>
      <c r="C32" s="4" t="s">
        <v>705</v>
      </c>
      <c r="D32" s="5" t="str">
        <f t="shared" si="0"/>
        <v>Finanzaufwand / Finanzertrag</v>
      </c>
    </row>
    <row r="33" spans="1:4">
      <c r="A33" s="8">
        <v>1</v>
      </c>
      <c r="B33" s="8">
        <v>1</v>
      </c>
      <c r="C33" s="4" t="s">
        <v>706</v>
      </c>
      <c r="D33" s="5" t="str">
        <f t="shared" si="0"/>
        <v>Übriger betrieblicher Ertrag</v>
      </c>
    </row>
    <row r="34" spans="1:4">
      <c r="A34" s="8">
        <v>1</v>
      </c>
      <c r="B34" s="8">
        <v>2</v>
      </c>
      <c r="C34" s="4" t="s">
        <v>707</v>
      </c>
      <c r="D34" s="5" t="str">
        <f t="shared" si="0"/>
        <v>Aktive Rechnungsabgrenzungen Investitionsrechnung</v>
      </c>
    </row>
    <row r="35" spans="1:4">
      <c r="A35" s="8">
        <v>1</v>
      </c>
      <c r="B35" s="8">
        <v>1</v>
      </c>
      <c r="C35" s="4" t="s">
        <v>708</v>
      </c>
      <c r="D35" s="5" t="str">
        <f t="shared" si="0"/>
        <v>Übrige aktive Rechnungsabgrenzungen Erfolgsrechnung</v>
      </c>
    </row>
    <row r="36" spans="1:4">
      <c r="A36" s="8">
        <v>1</v>
      </c>
      <c r="B36" s="8">
        <v>1</v>
      </c>
      <c r="C36" s="4" t="s">
        <v>709</v>
      </c>
      <c r="D36" s="5" t="str">
        <f t="shared" si="0"/>
        <v>Personalaufwand</v>
      </c>
    </row>
    <row r="37" spans="1:4">
      <c r="A37" s="8">
        <v>1</v>
      </c>
      <c r="B37" s="8">
        <v>1</v>
      </c>
      <c r="C37" s="4" t="s">
        <v>710</v>
      </c>
      <c r="D37" s="5" t="str">
        <f t="shared" si="0"/>
        <v>Sach- und übriger Betriebsaufwand</v>
      </c>
    </row>
    <row r="38" spans="1:4">
      <c r="A38" s="8">
        <v>1</v>
      </c>
      <c r="B38" s="8">
        <v>1</v>
      </c>
      <c r="C38" s="4" t="s">
        <v>711</v>
      </c>
      <c r="D38" s="5" t="str">
        <f t="shared" si="0"/>
        <v>Steuern</v>
      </c>
    </row>
    <row r="39" spans="1:4">
      <c r="A39" s="8">
        <v>1</v>
      </c>
      <c r="B39" s="8">
        <v>1</v>
      </c>
      <c r="C39" s="4" t="s">
        <v>712</v>
      </c>
      <c r="D39" s="5" t="str">
        <f t="shared" si="0"/>
        <v>Transfers der Erfolgsrechnung</v>
      </c>
    </row>
    <row r="40" spans="1:4">
      <c r="A40" s="8">
        <v>1</v>
      </c>
      <c r="B40" s="8">
        <v>1</v>
      </c>
      <c r="C40" s="4" t="s">
        <v>713</v>
      </c>
      <c r="D40" s="5" t="str">
        <f t="shared" si="0"/>
        <v>Finanzaufwand / Finanzertrag</v>
      </c>
    </row>
    <row r="41" spans="1:4">
      <c r="A41" s="8">
        <v>1</v>
      </c>
      <c r="B41" s="8">
        <v>1</v>
      </c>
      <c r="C41" s="4" t="s">
        <v>714</v>
      </c>
      <c r="D41" s="5" t="str">
        <f t="shared" si="0"/>
        <v>Übriger betrieblicher Ertrag</v>
      </c>
    </row>
    <row r="42" spans="1:4">
      <c r="A42" s="8">
        <v>1</v>
      </c>
      <c r="B42" s="8">
        <v>2</v>
      </c>
      <c r="C42" s="4" t="s">
        <v>715</v>
      </c>
      <c r="D42" s="5" t="str">
        <f t="shared" si="0"/>
        <v>Passive Rechnungsabgrenzungen Investitionsrechnung</v>
      </c>
    </row>
    <row r="43" spans="1:4">
      <c r="A43" s="8">
        <v>1</v>
      </c>
      <c r="B43" s="8">
        <v>1</v>
      </c>
      <c r="C43" s="4" t="s">
        <v>716</v>
      </c>
      <c r="D43" s="5" t="str">
        <f t="shared" si="0"/>
        <v>Übrige passive Rechnungsabgrenzungen Erfolgsrechnung</v>
      </c>
    </row>
    <row r="44" spans="1:4">
      <c r="A44" s="8">
        <v>1</v>
      </c>
      <c r="B44" s="8">
        <v>1</v>
      </c>
      <c r="C44" s="4" t="s">
        <v>717</v>
      </c>
      <c r="D44" s="5" t="str">
        <f t="shared" si="0"/>
        <v>Kurzfristige Rückstellungen aus Mehrleistungen des Personals</v>
      </c>
    </row>
    <row r="45" spans="1:4">
      <c r="A45" s="8">
        <v>1</v>
      </c>
      <c r="B45" s="8">
        <v>1</v>
      </c>
      <c r="C45" s="4" t="s">
        <v>718</v>
      </c>
      <c r="D45" s="5" t="str">
        <f t="shared" si="0"/>
        <v>Kurzfristige Rückstellungen für andere Ansprüche des Personals</v>
      </c>
    </row>
    <row r="46" spans="1:4">
      <c r="A46" s="8">
        <v>1</v>
      </c>
      <c r="B46" s="8">
        <v>1</v>
      </c>
      <c r="C46" s="4" t="s">
        <v>719</v>
      </c>
      <c r="D46" s="5" t="str">
        <f t="shared" si="0"/>
        <v>Kurzfristige Rückstellungen für Prozesse</v>
      </c>
    </row>
    <row r="47" spans="1:4">
      <c r="A47" s="8">
        <v>1</v>
      </c>
      <c r="B47" s="8">
        <v>1</v>
      </c>
      <c r="C47" s="4" t="s">
        <v>720</v>
      </c>
      <c r="D47" s="5" t="str">
        <f t="shared" si="0"/>
        <v>Kurzfristige Rückstellungen für nicht versicherte Schäden</v>
      </c>
    </row>
    <row r="48" spans="1:4">
      <c r="A48" s="8">
        <v>1</v>
      </c>
      <c r="B48" s="8">
        <v>1</v>
      </c>
      <c r="C48" s="4" t="s">
        <v>721</v>
      </c>
      <c r="D48" s="5" t="str">
        <f t="shared" si="0"/>
        <v>Kurzfristige Rückstellungen für Bürgschaften und Garantieleistungen</v>
      </c>
    </row>
    <row r="49" spans="1:4">
      <c r="A49" s="8">
        <v>1</v>
      </c>
      <c r="B49" s="8">
        <v>1</v>
      </c>
      <c r="C49" s="4" t="s">
        <v>722</v>
      </c>
      <c r="D49" s="5" t="str">
        <f t="shared" si="0"/>
        <v>Kurzfristige Rückstellungen übrige betriebliche Tätigkeit</v>
      </c>
    </row>
    <row r="50" spans="1:4">
      <c r="A50" s="8">
        <v>1</v>
      </c>
      <c r="B50" s="8">
        <v>1</v>
      </c>
      <c r="C50" s="4" t="s">
        <v>723</v>
      </c>
      <c r="D50" s="5" t="str">
        <f t="shared" ref="D50:D84" si="7">IF(C50&lt;&gt;"",VLOOKUP(VALUE(C50),Sachgruppen,2,0),"")</f>
        <v>Kurzfristige Rückstellungen für Vorsorgeverpflichtungen</v>
      </c>
    </row>
    <row r="51" spans="1:4">
      <c r="A51" s="8">
        <v>1</v>
      </c>
      <c r="B51" s="8">
        <v>1</v>
      </c>
      <c r="C51" s="4" t="s">
        <v>724</v>
      </c>
      <c r="D51" s="5" t="str">
        <f t="shared" si="7"/>
        <v>Kurzfristige Rückstellungen für Finanzaufwand</v>
      </c>
    </row>
    <row r="52" spans="1:4">
      <c r="A52" s="8">
        <v>1</v>
      </c>
      <c r="B52" s="8">
        <v>2</v>
      </c>
      <c r="C52" s="4" t="s">
        <v>725</v>
      </c>
      <c r="D52" s="5" t="str">
        <f t="shared" si="7"/>
        <v>Kurzfristige Rückstellungen der Investitionsrechnung</v>
      </c>
    </row>
    <row r="53" spans="1:4">
      <c r="A53" s="8">
        <v>1</v>
      </c>
      <c r="B53" s="8">
        <v>1</v>
      </c>
      <c r="C53" s="4" t="s">
        <v>726</v>
      </c>
      <c r="D53" s="5" t="str">
        <f t="shared" si="7"/>
        <v>Übrige kurzfristige Rückstellungen</v>
      </c>
    </row>
    <row r="54" spans="1:4">
      <c r="A54" s="8">
        <v>1</v>
      </c>
      <c r="B54" s="8">
        <v>3</v>
      </c>
      <c r="C54" s="4" t="s">
        <v>727</v>
      </c>
      <c r="D54" s="5" t="str">
        <f t="shared" si="7"/>
        <v>Hypotheken</v>
      </c>
    </row>
    <row r="55" spans="1:4">
      <c r="A55" s="8">
        <v>1</v>
      </c>
      <c r="B55" s="8">
        <v>3</v>
      </c>
      <c r="C55" s="4" t="s">
        <v>728</v>
      </c>
      <c r="D55" s="5" t="str">
        <f t="shared" si="7"/>
        <v>Kassascheine</v>
      </c>
    </row>
    <row r="56" spans="1:4">
      <c r="A56" s="8">
        <v>1</v>
      </c>
      <c r="B56" s="8">
        <v>3</v>
      </c>
      <c r="C56" s="4" t="s">
        <v>729</v>
      </c>
      <c r="D56" s="5" t="str">
        <f t="shared" si="7"/>
        <v>Anleihen</v>
      </c>
    </row>
    <row r="57" spans="1:4">
      <c r="A57" s="8">
        <v>1</v>
      </c>
      <c r="B57" s="8">
        <v>3</v>
      </c>
      <c r="C57" s="4" t="s">
        <v>730</v>
      </c>
      <c r="D57" s="5" t="str">
        <f t="shared" si="7"/>
        <v>Darlehen, Schuldscheine</v>
      </c>
    </row>
    <row r="58" spans="1:4">
      <c r="A58" s="8">
        <v>1</v>
      </c>
      <c r="B58" s="8">
        <v>3</v>
      </c>
      <c r="C58" s="4" t="s">
        <v>731</v>
      </c>
      <c r="D58" s="5" t="str">
        <f t="shared" si="7"/>
        <v>Leasingverträge</v>
      </c>
    </row>
    <row r="59" spans="1:4">
      <c r="A59" s="8">
        <v>1</v>
      </c>
      <c r="B59" s="8">
        <v>2</v>
      </c>
      <c r="C59" s="4" t="s">
        <v>732</v>
      </c>
      <c r="D59" s="5" t="str">
        <f t="shared" si="7"/>
        <v>Passivierte Investitionsbeiträge</v>
      </c>
    </row>
    <row r="60" spans="1:4">
      <c r="A60" s="8">
        <v>1</v>
      </c>
      <c r="B60" s="8">
        <v>3</v>
      </c>
      <c r="C60" s="4" t="s">
        <v>733</v>
      </c>
      <c r="D60" s="5" t="str">
        <f t="shared" si="7"/>
        <v>Übrige langfristige Finanzverbindlichkeiten</v>
      </c>
    </row>
    <row r="61" spans="1:4">
      <c r="A61" s="8">
        <v>1</v>
      </c>
      <c r="B61" s="8">
        <v>1</v>
      </c>
      <c r="C61" s="4" t="s">
        <v>734</v>
      </c>
      <c r="D61" s="5" t="str">
        <f t="shared" si="7"/>
        <v>Rückstellungen für langfristige Ansprüche des Personals</v>
      </c>
    </row>
    <row r="62" spans="1:4">
      <c r="A62" s="8">
        <v>1</v>
      </c>
      <c r="B62" s="8">
        <v>1</v>
      </c>
      <c r="C62" s="4" t="s">
        <v>735</v>
      </c>
      <c r="D62" s="5" t="str">
        <f t="shared" si="7"/>
        <v>Rückstellungen für Prozesse</v>
      </c>
    </row>
    <row r="63" spans="1:4">
      <c r="A63" s="8">
        <v>1</v>
      </c>
      <c r="B63" s="8">
        <v>1</v>
      </c>
      <c r="C63" s="4" t="s">
        <v>736</v>
      </c>
      <c r="D63" s="5" t="str">
        <f t="shared" si="7"/>
        <v>Rückstellungen für nicht versicherte Schäden</v>
      </c>
    </row>
    <row r="64" spans="1:4">
      <c r="A64" s="8">
        <v>1</v>
      </c>
      <c r="B64" s="8">
        <v>1</v>
      </c>
      <c r="C64" s="4" t="s">
        <v>737</v>
      </c>
      <c r="D64" s="5" t="str">
        <f t="shared" si="7"/>
        <v>Rückstellungen für Bürgschaften und Garantieleistungen</v>
      </c>
    </row>
    <row r="65" spans="1:4">
      <c r="A65" s="8">
        <v>1</v>
      </c>
      <c r="B65" s="8">
        <v>1</v>
      </c>
      <c r="C65" s="4" t="s">
        <v>738</v>
      </c>
      <c r="D65" s="5" t="str">
        <f t="shared" si="7"/>
        <v>Rückstellungen aus übriger betrieblicher Tätigkeit</v>
      </c>
    </row>
    <row r="66" spans="1:4">
      <c r="A66" s="8">
        <v>1</v>
      </c>
      <c r="B66" s="8">
        <v>1</v>
      </c>
      <c r="C66" s="4" t="s">
        <v>739</v>
      </c>
      <c r="D66" s="5" t="str">
        <f t="shared" si="7"/>
        <v>Rückstellungen für Vorsorgeverpflichtungen</v>
      </c>
    </row>
    <row r="67" spans="1:4">
      <c r="A67" s="8">
        <v>1</v>
      </c>
      <c r="B67" s="8">
        <v>1</v>
      </c>
      <c r="C67" s="4" t="s">
        <v>740</v>
      </c>
      <c r="D67" s="5" t="str">
        <f t="shared" si="7"/>
        <v>Rückstellungen für Finanzaufwand</v>
      </c>
    </row>
    <row r="68" spans="1:4">
      <c r="A68" s="8">
        <v>1</v>
      </c>
      <c r="B68" s="8">
        <v>2</v>
      </c>
      <c r="C68" s="4" t="s">
        <v>741</v>
      </c>
      <c r="D68" s="5" t="str">
        <f t="shared" si="7"/>
        <v>Rückstellungen der Investitionsrechnung</v>
      </c>
    </row>
    <row r="69" spans="1:4">
      <c r="A69" s="8">
        <v>1</v>
      </c>
      <c r="B69" s="8">
        <v>1</v>
      </c>
      <c r="C69" s="4" t="s">
        <v>742</v>
      </c>
      <c r="D69" s="5" t="str">
        <f t="shared" si="7"/>
        <v>Übrige langfristige Rückstellungen der Erfolgsrechnung</v>
      </c>
    </row>
    <row r="70" spans="1:4">
      <c r="A70" s="8">
        <v>1</v>
      </c>
      <c r="B70" s="8">
        <v>1</v>
      </c>
      <c r="C70" s="4" t="s">
        <v>743</v>
      </c>
      <c r="D70" s="5" t="str">
        <f t="shared" si="7"/>
        <v>Verbindlichkeiten gegenüber Spezialfinanzierungen und Fonds im Fremdkapital</v>
      </c>
    </row>
    <row r="71" spans="1:4">
      <c r="A71" s="8">
        <v>1</v>
      </c>
      <c r="B71" s="8">
        <v>1</v>
      </c>
      <c r="C71" s="4" t="s">
        <v>744</v>
      </c>
      <c r="D71" s="5" t="str">
        <f t="shared" si="7"/>
        <v>Eigenkapital</v>
      </c>
    </row>
    <row r="72" spans="1:4">
      <c r="B72" s="8">
        <v>1</v>
      </c>
      <c r="C72" s="4" t="s">
        <v>747</v>
      </c>
      <c r="D72" s="5" t="str">
        <f t="shared" si="7"/>
        <v>Personalaufwand</v>
      </c>
    </row>
    <row r="73" spans="1:4">
      <c r="B73" s="8">
        <v>1</v>
      </c>
      <c r="C73" s="4" t="s">
        <v>748</v>
      </c>
      <c r="D73" s="5" t="str">
        <f t="shared" si="7"/>
        <v>Sach- und übriger Betriebsaufwand</v>
      </c>
    </row>
    <row r="74" spans="1:4">
      <c r="A74" s="8">
        <v>1</v>
      </c>
      <c r="B74" s="8">
        <v>1</v>
      </c>
      <c r="C74" s="4" t="s">
        <v>749</v>
      </c>
      <c r="D74" s="5" t="str">
        <f t="shared" si="7"/>
        <v>Abschreibungen Sachanlagen VV</v>
      </c>
    </row>
    <row r="75" spans="1:4">
      <c r="A75" s="8">
        <v>1</v>
      </c>
      <c r="B75" s="8">
        <v>1</v>
      </c>
      <c r="C75" s="4" t="s">
        <v>751</v>
      </c>
      <c r="D75" s="5" t="str">
        <f t="shared" si="7"/>
        <v>Abschreibungen Immaterielle Anlagen</v>
      </c>
    </row>
    <row r="76" spans="1:4">
      <c r="A76" s="8">
        <v>1</v>
      </c>
      <c r="B76" s="8">
        <v>1</v>
      </c>
      <c r="C76" s="4" t="s">
        <v>752</v>
      </c>
      <c r="D76" s="5" t="str">
        <f t="shared" si="7"/>
        <v>Abtragung Bilanzfehlbetrag</v>
      </c>
    </row>
    <row r="77" spans="1:4">
      <c r="B77" s="8">
        <v>1</v>
      </c>
      <c r="C77" s="4" t="s">
        <v>753</v>
      </c>
      <c r="D77" s="5" t="str">
        <f t="shared" si="7"/>
        <v>Zinsaufwand</v>
      </c>
    </row>
    <row r="78" spans="1:4">
      <c r="A78" s="8">
        <v>1</v>
      </c>
      <c r="B78" s="8">
        <v>1</v>
      </c>
      <c r="C78" s="4" t="s">
        <v>833</v>
      </c>
      <c r="D78" s="5" t="str">
        <f t="shared" si="7"/>
        <v>Realisierte Kursverluste auf Finanzanlagen FV</v>
      </c>
    </row>
    <row r="79" spans="1:4">
      <c r="A79" s="8">
        <v>1</v>
      </c>
      <c r="B79" s="8">
        <v>1</v>
      </c>
      <c r="C79" s="4" t="s">
        <v>834</v>
      </c>
      <c r="D79" s="5" t="str">
        <f t="shared" si="7"/>
        <v>Realisierte Verluste auf Sachanlagen FV</v>
      </c>
    </row>
    <row r="80" spans="1:4">
      <c r="A80" s="8">
        <v>1</v>
      </c>
      <c r="B80" s="8">
        <v>1</v>
      </c>
      <c r="C80" s="4" t="s">
        <v>835</v>
      </c>
      <c r="D80" s="5" t="str">
        <f t="shared" si="7"/>
        <v>Kursverluste Fremdwährungen</v>
      </c>
    </row>
    <row r="81" spans="1:4">
      <c r="B81" s="8">
        <v>1</v>
      </c>
      <c r="C81" s="4" t="s">
        <v>754</v>
      </c>
      <c r="D81" s="5" t="str">
        <f t="shared" si="7"/>
        <v>Kapitalbeschaffungs- und Verwaltungskosten</v>
      </c>
    </row>
    <row r="82" spans="1:4">
      <c r="B82" s="8">
        <v>1</v>
      </c>
      <c r="C82" s="4" t="s">
        <v>755</v>
      </c>
      <c r="D82" s="5" t="str">
        <f t="shared" si="7"/>
        <v>Liegenschaftenaufwand Finanzvermögen</v>
      </c>
    </row>
    <row r="83" spans="1:4">
      <c r="A83" s="8">
        <v>1</v>
      </c>
      <c r="B83" s="8">
        <v>1</v>
      </c>
      <c r="C83" s="4" t="s">
        <v>836</v>
      </c>
      <c r="D83" s="5" t="str">
        <f t="shared" si="7"/>
        <v>Wertberichtigungen Finanzanlagen FV</v>
      </c>
    </row>
    <row r="84" spans="1:4">
      <c r="A84" s="8">
        <v>1</v>
      </c>
      <c r="B84" s="8">
        <v>1</v>
      </c>
      <c r="C84" s="4" t="s">
        <v>837</v>
      </c>
      <c r="D84" s="5" t="str">
        <f t="shared" si="7"/>
        <v>Wertberichtigungen Sachanlagen FV</v>
      </c>
    </row>
    <row r="85" spans="1:4">
      <c r="B85" s="8">
        <v>1</v>
      </c>
      <c r="C85" s="4" t="s">
        <v>756</v>
      </c>
      <c r="D85" s="5" t="str">
        <f t="shared" ref="D85:D125" si="8">IF(C85&lt;&gt;"",VLOOKUP(VALUE(C85),Sachgruppen,2,0),"")</f>
        <v>Verschiedener Finanzaufwand</v>
      </c>
    </row>
    <row r="86" spans="1:4">
      <c r="A86" s="8">
        <v>1</v>
      </c>
      <c r="B86" s="8">
        <v>1</v>
      </c>
      <c r="C86" s="4" t="s">
        <v>757</v>
      </c>
      <c r="D86" s="5" t="str">
        <f t="shared" si="8"/>
        <v>Einlagen in Fonds und Spezialfinanzierungen</v>
      </c>
    </row>
    <row r="87" spans="1:4">
      <c r="B87" s="8">
        <v>1</v>
      </c>
      <c r="C87" s="4" t="s">
        <v>758</v>
      </c>
      <c r="D87" s="5" t="str">
        <f t="shared" si="8"/>
        <v>Ertragsanteile an Dritte</v>
      </c>
    </row>
    <row r="88" spans="1:4">
      <c r="B88" s="8">
        <v>1</v>
      </c>
      <c r="C88" s="4" t="s">
        <v>759</v>
      </c>
      <c r="D88" s="5" t="str">
        <f t="shared" si="8"/>
        <v>Entschädigungen an Gemeinwesen</v>
      </c>
    </row>
    <row r="89" spans="1:4">
      <c r="B89" s="8">
        <v>1</v>
      </c>
      <c r="C89" s="4" t="s">
        <v>760</v>
      </c>
      <c r="D89" s="5" t="str">
        <f t="shared" si="8"/>
        <v>Finanz- und Lastenausgleich</v>
      </c>
    </row>
    <row r="90" spans="1:4">
      <c r="B90" s="8">
        <v>1</v>
      </c>
      <c r="C90" s="4" t="s">
        <v>761</v>
      </c>
      <c r="D90" s="5" t="str">
        <f t="shared" si="8"/>
        <v>Beiträge an Gemeinwesen und Dritte</v>
      </c>
    </row>
    <row r="91" spans="1:4">
      <c r="A91" s="8">
        <v>1</v>
      </c>
      <c r="B91" s="8">
        <v>1</v>
      </c>
      <c r="C91" s="4" t="s">
        <v>762</v>
      </c>
      <c r="D91" s="5" t="str">
        <f t="shared" si="8"/>
        <v>Wertberichtigungen Darlehen VV</v>
      </c>
    </row>
    <row r="92" spans="1:4">
      <c r="A92" s="8">
        <v>1</v>
      </c>
      <c r="B92" s="8">
        <v>1</v>
      </c>
      <c r="C92" s="4" t="s">
        <v>763</v>
      </c>
      <c r="D92" s="5" t="str">
        <f t="shared" si="8"/>
        <v>Wertberichtigungen Beteiligungen VV</v>
      </c>
    </row>
    <row r="93" spans="1:4">
      <c r="A93" s="8">
        <v>1</v>
      </c>
      <c r="B93" s="8">
        <v>1</v>
      </c>
      <c r="C93" s="4" t="s">
        <v>764</v>
      </c>
      <c r="D93" s="5" t="str">
        <f t="shared" si="8"/>
        <v>Abschreibungen Investitionsbeiträge</v>
      </c>
    </row>
    <row r="94" spans="1:4">
      <c r="B94" s="8">
        <v>1</v>
      </c>
      <c r="C94" s="4" t="s">
        <v>765</v>
      </c>
      <c r="D94" s="5" t="str">
        <f t="shared" si="8"/>
        <v>Verschiedener Transferaufwand</v>
      </c>
    </row>
    <row r="95" spans="1:4">
      <c r="B95" s="8">
        <v>1</v>
      </c>
      <c r="C95" s="4" t="s">
        <v>766</v>
      </c>
      <c r="D95" s="5" t="str">
        <f t="shared" si="8"/>
        <v>Durchlaufende Beiträge</v>
      </c>
    </row>
    <row r="96" spans="1:4">
      <c r="A96" s="8">
        <v>1</v>
      </c>
      <c r="B96" s="8">
        <v>1</v>
      </c>
      <c r="C96" s="4" t="s">
        <v>825</v>
      </c>
      <c r="D96" s="5" t="str">
        <f t="shared" si="8"/>
        <v>Einlagen in das Eigenkapital</v>
      </c>
    </row>
    <row r="97" spans="1:4">
      <c r="A97" s="8">
        <v>1</v>
      </c>
      <c r="B97" s="8">
        <v>1</v>
      </c>
      <c r="C97" s="4" t="s">
        <v>767</v>
      </c>
      <c r="D97" s="5" t="str">
        <f t="shared" si="8"/>
        <v>Interne Verrechnungen</v>
      </c>
    </row>
    <row r="98" spans="1:4">
      <c r="B98" s="8">
        <v>1</v>
      </c>
      <c r="C98" s="4" t="s">
        <v>768</v>
      </c>
      <c r="D98" s="5" t="str">
        <f t="shared" si="8"/>
        <v>Fiskalertrag</v>
      </c>
    </row>
    <row r="99" spans="1:4">
      <c r="B99" s="8">
        <v>1</v>
      </c>
      <c r="C99" s="4" t="s">
        <v>769</v>
      </c>
      <c r="D99" s="5" t="str">
        <f t="shared" si="8"/>
        <v>Regalien und Konzessionen</v>
      </c>
    </row>
    <row r="100" spans="1:4">
      <c r="B100" s="8">
        <v>1</v>
      </c>
      <c r="C100" s="4" t="s">
        <v>770</v>
      </c>
      <c r="D100" s="5" t="str">
        <f t="shared" si="8"/>
        <v>Entgelte</v>
      </c>
    </row>
    <row r="101" spans="1:4">
      <c r="B101" s="8">
        <v>1</v>
      </c>
      <c r="C101" s="4" t="s">
        <v>829</v>
      </c>
      <c r="D101" s="5" t="str">
        <f t="shared" si="8"/>
        <v>Verschiedene betriebliche Erträge</v>
      </c>
    </row>
    <row r="102" spans="1:4">
      <c r="A102" s="8">
        <v>1</v>
      </c>
      <c r="B102" s="8">
        <v>1</v>
      </c>
      <c r="C102" s="4" t="s">
        <v>830</v>
      </c>
      <c r="D102" s="5" t="str">
        <f t="shared" si="8"/>
        <v>Aktivierung Eigenleistungen</v>
      </c>
    </row>
    <row r="103" spans="1:4">
      <c r="A103" s="8">
        <v>1</v>
      </c>
      <c r="B103" s="8">
        <v>1</v>
      </c>
      <c r="C103" s="4" t="s">
        <v>831</v>
      </c>
      <c r="D103" s="5" t="str">
        <f t="shared" si="8"/>
        <v>Bestandesveränderungen</v>
      </c>
    </row>
    <row r="104" spans="1:4">
      <c r="B104" s="8">
        <v>1</v>
      </c>
      <c r="C104" s="4" t="s">
        <v>832</v>
      </c>
      <c r="D104" s="5" t="str">
        <f t="shared" si="8"/>
        <v>Übriger Ertrag</v>
      </c>
    </row>
    <row r="105" spans="1:4">
      <c r="B105" s="8">
        <v>1</v>
      </c>
      <c r="C105" s="4" t="s">
        <v>771</v>
      </c>
      <c r="D105" s="5" t="str">
        <f t="shared" si="8"/>
        <v>Zinsertrag</v>
      </c>
    </row>
    <row r="106" spans="1:4">
      <c r="A106" s="8">
        <v>1</v>
      </c>
      <c r="B106" s="8">
        <v>1</v>
      </c>
      <c r="C106" s="4" t="s">
        <v>838</v>
      </c>
      <c r="D106" s="5" t="str">
        <f t="shared" si="8"/>
        <v>Gewinne aus Verkäufen von Finanzanlagen FV</v>
      </c>
    </row>
    <row r="107" spans="1:4">
      <c r="A107" s="8">
        <v>1</v>
      </c>
      <c r="B107" s="8">
        <v>1</v>
      </c>
      <c r="C107" s="4" t="s">
        <v>839</v>
      </c>
      <c r="D107" s="5" t="str">
        <f t="shared" si="8"/>
        <v>Gewinne aus Verkäufen von Sachanlagen FV</v>
      </c>
    </row>
    <row r="108" spans="1:4">
      <c r="A108" s="8">
        <v>1</v>
      </c>
      <c r="B108" s="8">
        <v>1</v>
      </c>
      <c r="C108" s="4" t="s">
        <v>840</v>
      </c>
      <c r="D108" s="5" t="str">
        <f t="shared" si="8"/>
        <v>Übrige realisierte Gewinne aus Finanzvermögen</v>
      </c>
    </row>
    <row r="109" spans="1:4">
      <c r="B109" s="8">
        <v>1</v>
      </c>
      <c r="C109" s="4" t="s">
        <v>772</v>
      </c>
      <c r="D109" s="5" t="str">
        <f t="shared" si="8"/>
        <v>Beteiligungsertrag FV</v>
      </c>
    </row>
    <row r="110" spans="1:4">
      <c r="B110" s="8">
        <v>1</v>
      </c>
      <c r="C110" s="4" t="s">
        <v>773</v>
      </c>
      <c r="D110" s="5" t="str">
        <f t="shared" si="8"/>
        <v>Liegenschaftenertrag FV</v>
      </c>
    </row>
    <row r="111" spans="1:4">
      <c r="A111" s="8">
        <v>1</v>
      </c>
      <c r="B111" s="8">
        <v>1</v>
      </c>
      <c r="C111" s="4" t="s">
        <v>841</v>
      </c>
      <c r="D111" s="5" t="str">
        <f t="shared" si="8"/>
        <v>Marktwertanpassungen Wertschriften</v>
      </c>
    </row>
    <row r="112" spans="1:4">
      <c r="A112" s="8">
        <v>1</v>
      </c>
      <c r="B112" s="8">
        <v>1</v>
      </c>
      <c r="C112" s="4" t="s">
        <v>842</v>
      </c>
      <c r="D112" s="5" t="str">
        <f t="shared" si="8"/>
        <v>Marktwertanpassungen Darlehen</v>
      </c>
    </row>
    <row r="113" spans="1:4">
      <c r="A113" s="8">
        <v>1</v>
      </c>
      <c r="B113" s="8">
        <v>1</v>
      </c>
      <c r="C113" s="4" t="s">
        <v>843</v>
      </c>
      <c r="D113" s="5" t="str">
        <f t="shared" si="8"/>
        <v>Marktwertanpassungen Beteiligungen</v>
      </c>
    </row>
    <row r="114" spans="1:4">
      <c r="A114" s="8">
        <v>1</v>
      </c>
      <c r="B114" s="8">
        <v>1</v>
      </c>
      <c r="C114" s="4" t="s">
        <v>844</v>
      </c>
      <c r="D114" s="5" t="str">
        <f t="shared" si="8"/>
        <v>Marktwertanpassungen Liegenschaften</v>
      </c>
    </row>
    <row r="115" spans="1:4">
      <c r="A115" s="8">
        <v>1</v>
      </c>
      <c r="B115" s="8">
        <v>1</v>
      </c>
      <c r="C115" s="4" t="s">
        <v>845</v>
      </c>
      <c r="D115" s="5" t="str">
        <f t="shared" si="8"/>
        <v>Marktwertanpassungen übrige Sachanlagen</v>
      </c>
    </row>
    <row r="116" spans="1:4">
      <c r="B116" s="8">
        <v>1</v>
      </c>
      <c r="C116" s="4" t="s">
        <v>774</v>
      </c>
      <c r="D116" s="5" t="str">
        <f t="shared" si="8"/>
        <v>Finanzertrag aus Darlehen und Beteiligungen des VV</v>
      </c>
    </row>
    <row r="117" spans="1:4">
      <c r="B117" s="8">
        <v>1</v>
      </c>
      <c r="C117" s="4" t="s">
        <v>775</v>
      </c>
      <c r="D117" s="5" t="str">
        <f t="shared" si="8"/>
        <v>Finanzertrag von öffentlichen Unternehmungen</v>
      </c>
    </row>
    <row r="118" spans="1:4">
      <c r="B118" s="8">
        <v>1</v>
      </c>
      <c r="C118" s="4" t="s">
        <v>776</v>
      </c>
      <c r="D118" s="5" t="str">
        <f t="shared" si="8"/>
        <v>Liegenschaftenertrag VV</v>
      </c>
    </row>
    <row r="119" spans="1:4">
      <c r="B119" s="8">
        <v>1</v>
      </c>
      <c r="C119" s="4" t="s">
        <v>777</v>
      </c>
      <c r="D119" s="5" t="str">
        <f t="shared" si="8"/>
        <v>Erträge von gemieteten Liegenschaften</v>
      </c>
    </row>
    <row r="120" spans="1:4">
      <c r="A120" s="8">
        <v>1</v>
      </c>
      <c r="B120" s="8">
        <v>1</v>
      </c>
      <c r="C120" s="4" t="s">
        <v>828</v>
      </c>
      <c r="D120" s="5" t="str">
        <f t="shared" si="8"/>
        <v>Aufwertungen VV</v>
      </c>
    </row>
    <row r="121" spans="1:4">
      <c r="A121" s="8">
        <v>1</v>
      </c>
      <c r="B121" s="8">
        <v>1</v>
      </c>
      <c r="C121" s="4" t="s">
        <v>778</v>
      </c>
      <c r="D121" s="5" t="str">
        <f t="shared" si="8"/>
        <v>Entnahmen aus Fonds und Spezialfinanzierungen</v>
      </c>
    </row>
    <row r="122" spans="1:4">
      <c r="B122" s="8">
        <v>1</v>
      </c>
      <c r="C122" s="4" t="s">
        <v>779</v>
      </c>
      <c r="D122" s="5" t="str">
        <f t="shared" si="8"/>
        <v>Ertragsanteile</v>
      </c>
    </row>
    <row r="123" spans="1:4">
      <c r="B123" s="8">
        <v>1</v>
      </c>
      <c r="C123" s="4" t="s">
        <v>780</v>
      </c>
      <c r="D123" s="5" t="str">
        <f t="shared" si="8"/>
        <v>Entschädigungen von Gemeinwesen</v>
      </c>
    </row>
    <row r="124" spans="1:4">
      <c r="B124" s="8">
        <v>1</v>
      </c>
      <c r="C124" s="4" t="s">
        <v>781</v>
      </c>
      <c r="D124" s="5" t="str">
        <f t="shared" si="8"/>
        <v>Finanz- und Lastenausgleich</v>
      </c>
    </row>
    <row r="125" spans="1:4">
      <c r="B125" s="8">
        <v>1</v>
      </c>
      <c r="C125" s="4" t="s">
        <v>782</v>
      </c>
      <c r="D125" s="5" t="str">
        <f t="shared" si="8"/>
        <v>Beiträge von Gemeinwesen und Dritten</v>
      </c>
    </row>
    <row r="126" spans="1:4">
      <c r="A126" s="8">
        <v>1</v>
      </c>
      <c r="B126" s="8">
        <v>1</v>
      </c>
      <c r="C126" s="4" t="s">
        <v>783</v>
      </c>
      <c r="D126" s="5" t="str">
        <f t="shared" ref="D126:D158" si="9">IF(C126&lt;&gt;"",VLOOKUP(VALUE(C126),Sachgruppen,2,0),"")</f>
        <v>Auflösung passivierte Investitionsbeiträge</v>
      </c>
    </row>
    <row r="127" spans="1:4">
      <c r="B127" s="8">
        <v>1</v>
      </c>
      <c r="C127" s="4" t="s">
        <v>784</v>
      </c>
      <c r="D127" s="5" t="str">
        <f t="shared" si="9"/>
        <v>Verschiedener Transferertrag</v>
      </c>
    </row>
    <row r="128" spans="1:4">
      <c r="B128" s="8">
        <v>1</v>
      </c>
      <c r="C128" s="4" t="s">
        <v>785</v>
      </c>
      <c r="D128" s="5" t="str">
        <f t="shared" si="9"/>
        <v>Durchlaufende Beiträge</v>
      </c>
    </row>
    <row r="129" spans="1:4">
      <c r="A129" s="8">
        <v>1</v>
      </c>
      <c r="B129" s="8">
        <v>1</v>
      </c>
      <c r="C129" s="4" t="s">
        <v>847</v>
      </c>
      <c r="D129" s="5" t="str">
        <f t="shared" si="9"/>
        <v>Entnahmen aus dem Eigenkapital</v>
      </c>
    </row>
    <row r="130" spans="1:4">
      <c r="A130" s="8">
        <v>1</v>
      </c>
      <c r="B130" s="8">
        <v>1</v>
      </c>
      <c r="C130" s="4" t="s">
        <v>786</v>
      </c>
      <c r="D130" s="5" t="str">
        <f t="shared" si="9"/>
        <v>Interne Verrechnungen</v>
      </c>
    </row>
    <row r="131" spans="1:4">
      <c r="B131" s="8">
        <v>2</v>
      </c>
      <c r="C131" s="4" t="s">
        <v>787</v>
      </c>
      <c r="D131" s="5" t="str">
        <f t="shared" si="9"/>
        <v>Sachanlagen</v>
      </c>
    </row>
    <row r="132" spans="1:4">
      <c r="B132" s="8">
        <v>2</v>
      </c>
      <c r="C132" s="4" t="s">
        <v>788</v>
      </c>
      <c r="D132" s="5" t="str">
        <f t="shared" si="9"/>
        <v>Investitionen auf Rechnung Dritter</v>
      </c>
    </row>
    <row r="133" spans="1:4">
      <c r="B133" s="8">
        <v>2</v>
      </c>
      <c r="C133" s="4" t="s">
        <v>789</v>
      </c>
      <c r="D133" s="5" t="str">
        <f t="shared" si="9"/>
        <v>Immaterielle Anlagen</v>
      </c>
    </row>
    <row r="134" spans="1:4">
      <c r="B134" s="8">
        <v>2</v>
      </c>
      <c r="C134" s="4" t="s">
        <v>790</v>
      </c>
      <c r="D134" s="5" t="str">
        <f t="shared" si="9"/>
        <v>Darlehen</v>
      </c>
    </row>
    <row r="135" spans="1:4">
      <c r="B135" s="8">
        <v>2</v>
      </c>
      <c r="C135" s="4" t="s">
        <v>791</v>
      </c>
      <c r="D135" s="5" t="str">
        <f t="shared" si="9"/>
        <v>Beteiligungen und Grundkapitalien</v>
      </c>
    </row>
    <row r="136" spans="1:4">
      <c r="B136" s="8">
        <v>2</v>
      </c>
      <c r="C136" s="4" t="s">
        <v>792</v>
      </c>
      <c r="D136" s="5" t="str">
        <f t="shared" si="9"/>
        <v>Eigene Investitionsbeiträge</v>
      </c>
    </row>
    <row r="137" spans="1:4">
      <c r="B137" s="8">
        <v>2</v>
      </c>
      <c r="C137" s="4" t="s">
        <v>793</v>
      </c>
      <c r="D137" s="5" t="str">
        <f t="shared" si="9"/>
        <v>Durchlaufende Investitionsbeiträge</v>
      </c>
    </row>
    <row r="138" spans="1:4">
      <c r="A138" s="8">
        <v>1</v>
      </c>
      <c r="B138" s="8">
        <v>2</v>
      </c>
      <c r="C138" s="4" t="s">
        <v>794</v>
      </c>
      <c r="D138" s="5" t="str">
        <f t="shared" si="9"/>
        <v>Übertrag an Bilanz</v>
      </c>
    </row>
    <row r="139" spans="1:4">
      <c r="A139" s="8">
        <v>1</v>
      </c>
      <c r="B139" s="8">
        <v>2</v>
      </c>
      <c r="C139" s="4" t="s">
        <v>795</v>
      </c>
      <c r="D139" s="5" t="str">
        <f t="shared" si="9"/>
        <v>Übertragung von Sachanlagen in das Finanzvermögen</v>
      </c>
    </row>
    <row r="140" spans="1:4">
      <c r="B140" s="8">
        <v>2</v>
      </c>
      <c r="C140" s="4" t="s">
        <v>796</v>
      </c>
      <c r="D140" s="5" t="str">
        <f t="shared" si="9"/>
        <v>Rückerstattungen</v>
      </c>
    </row>
    <row r="141" spans="1:4">
      <c r="A141" s="8">
        <v>1</v>
      </c>
      <c r="B141" s="8">
        <v>2</v>
      </c>
      <c r="C141" s="4" t="s">
        <v>797</v>
      </c>
      <c r="D141" s="5" t="str">
        <f t="shared" si="9"/>
        <v>Abgang immaterielle Anlagen</v>
      </c>
    </row>
    <row r="142" spans="1:4">
      <c r="B142" s="8">
        <v>2</v>
      </c>
      <c r="C142" s="4" t="s">
        <v>798</v>
      </c>
      <c r="D142" s="5" t="str">
        <f t="shared" si="9"/>
        <v>Investitionsbeiträge für eigene Rechnung</v>
      </c>
    </row>
    <row r="143" spans="1:4">
      <c r="A143" s="8">
        <v>1</v>
      </c>
      <c r="B143" s="8">
        <v>2</v>
      </c>
      <c r="C143" s="4" t="s">
        <v>973</v>
      </c>
      <c r="D143" s="5" t="str">
        <f t="shared" si="9"/>
        <v>Entnahmen aus Fonds</v>
      </c>
    </row>
    <row r="144" spans="1:4">
      <c r="B144" s="8">
        <v>2</v>
      </c>
      <c r="C144" s="4" t="s">
        <v>799</v>
      </c>
      <c r="D144" s="5" t="str">
        <f t="shared" si="9"/>
        <v>Rückzahlung von Darlehen</v>
      </c>
    </row>
    <row r="145" spans="1:4">
      <c r="A145" s="8">
        <v>1</v>
      </c>
      <c r="B145" s="8">
        <v>2</v>
      </c>
      <c r="C145" s="4" t="s">
        <v>800</v>
      </c>
      <c r="D145" s="5" t="str">
        <f t="shared" si="9"/>
        <v>Übertragung von Beteiligungen</v>
      </c>
    </row>
    <row r="146" spans="1:4">
      <c r="B146" s="8">
        <v>2</v>
      </c>
      <c r="C146" s="4" t="s">
        <v>801</v>
      </c>
      <c r="D146" s="5" t="str">
        <f t="shared" si="9"/>
        <v>Rückzahlung eigener Investitionsbeiträge</v>
      </c>
    </row>
    <row r="147" spans="1:4">
      <c r="B147" s="8">
        <v>2</v>
      </c>
      <c r="C147" s="4" t="s">
        <v>802</v>
      </c>
      <c r="D147" s="5" t="str">
        <f t="shared" si="9"/>
        <v>Durchlaufende Investitionsbeiträge</v>
      </c>
    </row>
    <row r="148" spans="1:4">
      <c r="A148" s="8">
        <v>1</v>
      </c>
      <c r="B148" s="8">
        <v>2</v>
      </c>
      <c r="C148" s="4" t="s">
        <v>803</v>
      </c>
      <c r="D148" s="5" t="str">
        <f t="shared" si="9"/>
        <v>Übertrag an Bilanz</v>
      </c>
    </row>
    <row r="149" spans="1:4">
      <c r="B149" s="8">
        <v>2</v>
      </c>
      <c r="C149" s="4" t="s">
        <v>804</v>
      </c>
      <c r="D149" s="5" t="str">
        <f t="shared" si="9"/>
        <v>Investitionen in Sachanlagen</v>
      </c>
    </row>
    <row r="150" spans="1:4">
      <c r="B150" s="8">
        <v>2</v>
      </c>
      <c r="C150" s="4" t="s">
        <v>805</v>
      </c>
      <c r="D150" s="5" t="str">
        <f t="shared" si="9"/>
        <v>Erwerbs- und Verkaufsnebenkosten von Grundstücken (liquiditätswirksam)</v>
      </c>
    </row>
    <row r="151" spans="1:4">
      <c r="A151" s="8">
        <v>1</v>
      </c>
      <c r="B151" s="8">
        <v>2</v>
      </c>
      <c r="C151" s="4" t="s">
        <v>806</v>
      </c>
      <c r="D151" s="5" t="str">
        <f t="shared" si="9"/>
        <v>Erwerbs- und Verkaufsnebenkosten von Grundstücken (nicht liquiditätswirksam)</v>
      </c>
    </row>
    <row r="152" spans="1:4">
      <c r="B152" s="8">
        <v>2</v>
      </c>
      <c r="C152" s="4" t="s">
        <v>807</v>
      </c>
      <c r="D152" s="5" t="str">
        <f t="shared" si="9"/>
        <v>Erwerbs- und Verkaufsnebenkosten von Gebäuden / Hochbauten (liquiditätswirksam)</v>
      </c>
    </row>
    <row r="153" spans="1:4">
      <c r="A153" s="8">
        <v>1</v>
      </c>
      <c r="B153" s="8">
        <v>2</v>
      </c>
      <c r="C153" s="4" t="s">
        <v>808</v>
      </c>
      <c r="D153" s="5" t="str">
        <f t="shared" si="9"/>
        <v>Erwerbs- und Verkaufsnebenkosten von Gebäuden / Hochbauten (nicht liquiditätswirksam)</v>
      </c>
    </row>
    <row r="154" spans="1:4">
      <c r="B154" s="8">
        <v>2</v>
      </c>
      <c r="C154" s="4" t="s">
        <v>809</v>
      </c>
      <c r="D154" s="5" t="str">
        <f t="shared" si="9"/>
        <v>Erwerbs- und Verkaufsnebenkosten von Mobilien (liquiditätswirksam)</v>
      </c>
    </row>
    <row r="155" spans="1:4">
      <c r="A155" s="8">
        <v>1</v>
      </c>
      <c r="B155" s="8">
        <v>2</v>
      </c>
      <c r="C155" s="4" t="s">
        <v>810</v>
      </c>
      <c r="D155" s="5" t="str">
        <f t="shared" si="9"/>
        <v>Erwerbs- und Verkaufsnebenkosten von Mobilien (nicht liquiditätswirksam)</v>
      </c>
    </row>
    <row r="156" spans="1:4">
      <c r="B156" s="8">
        <v>2</v>
      </c>
      <c r="C156" s="4" t="s">
        <v>811</v>
      </c>
      <c r="D156" s="5" t="str">
        <f t="shared" si="9"/>
        <v>Erwerbs- und Verkaufsnebenkosten von übrigen Sachanlagen (liquiditätswirksam)</v>
      </c>
    </row>
    <row r="157" spans="1:4">
      <c r="A157" s="8">
        <v>1</v>
      </c>
      <c r="B157" s="8">
        <v>2</v>
      </c>
      <c r="C157" s="4" t="s">
        <v>812</v>
      </c>
      <c r="D157" s="5" t="str">
        <f t="shared" si="9"/>
        <v>Erwerbs- und Verkaufsnebenkosten von übrigen Sachanlagen (nicht liquiditätswirksam)</v>
      </c>
    </row>
    <row r="158" spans="1:4">
      <c r="A158" s="8">
        <v>1</v>
      </c>
      <c r="B158" s="8">
        <v>2</v>
      </c>
      <c r="C158" s="4" t="s">
        <v>813</v>
      </c>
      <c r="D158" s="5" t="str">
        <f t="shared" si="9"/>
        <v>Übertragung von Sachanlagen aus dem Verwaltungsvermögen</v>
      </c>
    </row>
    <row r="159" spans="1:4">
      <c r="A159" s="8">
        <v>1</v>
      </c>
      <c r="B159" s="8">
        <v>2</v>
      </c>
      <c r="C159" s="4" t="s">
        <v>814</v>
      </c>
      <c r="D159" s="5" t="str">
        <f t="shared" ref="D159:D171" si="10">IF(C159&lt;&gt;"",VLOOKUP(VALUE(C159),Sachgruppen,2,0),"")</f>
        <v>Übertragung von realisierten Gewinnen aus Sachanlagen in die Erfolgsrechnung</v>
      </c>
    </row>
    <row r="160" spans="1:4">
      <c r="A160" s="8">
        <v>1</v>
      </c>
      <c r="B160" s="8">
        <v>2</v>
      </c>
      <c r="C160" s="4" t="s">
        <v>815</v>
      </c>
      <c r="D160" s="5" t="str">
        <f t="shared" si="10"/>
        <v>Übertrag an Bilanz</v>
      </c>
    </row>
    <row r="161" spans="1:4">
      <c r="B161" s="8">
        <v>2</v>
      </c>
      <c r="C161" s="4" t="s">
        <v>816</v>
      </c>
      <c r="D161" s="5" t="str">
        <f t="shared" si="10"/>
        <v>Verkauf von Sachanlagen</v>
      </c>
    </row>
    <row r="162" spans="1:4">
      <c r="B162" s="8">
        <v>2</v>
      </c>
      <c r="C162" s="4" t="s">
        <v>817</v>
      </c>
      <c r="D162" s="5" t="str">
        <f t="shared" si="10"/>
        <v>Beiträge und Abgeltungen Dritter für Sachanlagen</v>
      </c>
    </row>
    <row r="163" spans="1:4">
      <c r="A163" s="8">
        <v>1</v>
      </c>
      <c r="B163" s="8">
        <v>2</v>
      </c>
      <c r="C163" s="4" t="s">
        <v>818</v>
      </c>
      <c r="D163" s="5" t="str">
        <f t="shared" si="10"/>
        <v>Übertragung von Sachanlagen ins Verwaltungsvermögen</v>
      </c>
    </row>
    <row r="164" spans="1:4">
      <c r="A164" s="8">
        <v>1</v>
      </c>
      <c r="B164" s="8">
        <v>2</v>
      </c>
      <c r="C164" s="4" t="s">
        <v>819</v>
      </c>
      <c r="D164" s="5" t="str">
        <f t="shared" si="10"/>
        <v>Übertragung von realisierten Verlusten aus Sachanlagen in die Erfolgsrechnung</v>
      </c>
    </row>
    <row r="165" spans="1:4">
      <c r="A165" s="8">
        <v>1</v>
      </c>
      <c r="B165" s="8">
        <v>2</v>
      </c>
      <c r="C165" s="4" t="s">
        <v>820</v>
      </c>
      <c r="D165" s="5" t="str">
        <f t="shared" si="10"/>
        <v>Übertrag an Bilanz</v>
      </c>
    </row>
    <row r="166" spans="1:4">
      <c r="A166" s="8">
        <v>1</v>
      </c>
      <c r="B166" s="8">
        <v>1</v>
      </c>
      <c r="C166" s="4" t="s">
        <v>850</v>
      </c>
      <c r="D166" s="5" t="str">
        <f t="shared" ref="D166" si="11">IF(C166&lt;&gt;"",VLOOKUP(VALUE(C166),Sachgruppen,2,0),"")</f>
        <v>Ertragsüberschuss</v>
      </c>
    </row>
    <row r="167" spans="1:4">
      <c r="A167" s="8">
        <v>1</v>
      </c>
      <c r="B167" s="8">
        <v>1</v>
      </c>
      <c r="C167" s="4" t="s">
        <v>851</v>
      </c>
      <c r="D167" s="5" t="str">
        <f t="shared" si="10"/>
        <v>Aufwandüberschuss</v>
      </c>
    </row>
    <row r="168" spans="1:4">
      <c r="D168" s="5" t="str">
        <f t="shared" si="10"/>
        <v/>
      </c>
    </row>
    <row r="169" spans="1:4">
      <c r="D169" s="5" t="str">
        <f t="shared" si="10"/>
        <v/>
      </c>
    </row>
    <row r="170" spans="1:4">
      <c r="D170" s="5" t="str">
        <f t="shared" si="10"/>
        <v/>
      </c>
    </row>
    <row r="171" spans="1:4">
      <c r="D171" s="5" t="str">
        <f t="shared" si="10"/>
        <v/>
      </c>
    </row>
  </sheetData>
  <pageMargins left="0.70866141732283472" right="0.70866141732283472" top="0.59055118110236227" bottom="0.59055118110236227" header="0.31496062992125984" footer="0.31496062992125984"/>
  <pageSetup paperSize="9" scale="95" fitToHeight="0" orientation="portrait" r:id="rId1"/>
  <headerFooter>
    <oddFooter>&amp;L&amp;8&amp;F&amp;R&amp;8Seite &amp;P von &amp;N  /  17.04.2015/GF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40"/>
  <sheetViews>
    <sheetView zoomScaleNormal="100" workbookViewId="0">
      <pane ySplit="3" topLeftCell="A373" activePane="bottomLeft" state="frozen"/>
      <selection pane="bottomLeft" activeCell="A4" sqref="A4"/>
    </sheetView>
  </sheetViews>
  <sheetFormatPr baseColWidth="10" defaultRowHeight="11.25"/>
  <cols>
    <col min="1" max="1" width="3.5" style="27" bestFit="1" customWidth="1"/>
    <col min="2" max="2" width="9.625" style="118" customWidth="1"/>
    <col min="3" max="3" width="63.625" style="27" customWidth="1"/>
    <col min="4" max="6" width="10.625" style="34" customWidth="1"/>
    <col min="7" max="7" width="3.625" style="1" customWidth="1"/>
    <col min="8" max="8" width="9.625" style="1" customWidth="1"/>
    <col min="9" max="10" width="10.625" style="34" customWidth="1"/>
    <col min="11" max="12" width="11" style="34"/>
    <col min="13" max="13" width="50.25" style="1" bestFit="1" customWidth="1"/>
    <col min="14" max="16384" width="11" style="1"/>
  </cols>
  <sheetData>
    <row r="1" spans="1:10">
      <c r="B1" s="117" t="s">
        <v>691</v>
      </c>
      <c r="F1" s="34">
        <f>SUM(F4:F940)</f>
        <v>0</v>
      </c>
      <c r="H1" s="99" t="s">
        <v>1042</v>
      </c>
      <c r="I1" s="100"/>
    </row>
    <row r="3" spans="1:10">
      <c r="A3" s="28" t="s">
        <v>854</v>
      </c>
      <c r="B3" s="117" t="s">
        <v>2</v>
      </c>
      <c r="C3" s="28" t="s">
        <v>1</v>
      </c>
      <c r="D3" s="35" t="s">
        <v>861</v>
      </c>
      <c r="E3" s="35" t="s">
        <v>853</v>
      </c>
      <c r="F3" s="35" t="s">
        <v>855</v>
      </c>
      <c r="H3" s="103" t="s">
        <v>2</v>
      </c>
      <c r="I3" s="86" t="s">
        <v>861</v>
      </c>
      <c r="J3" s="86" t="s">
        <v>853</v>
      </c>
    </row>
    <row r="4" spans="1:10">
      <c r="A4" s="27" t="str">
        <f>IF(LEN($B4)=4,LEFT($B4,3),IF(LEN($B4)=3,LEFT($B4,2),IF(LEN($B4)=2,LEFT($B4,1),"")))</f>
        <v/>
      </c>
      <c r="B4" s="118">
        <v>1</v>
      </c>
      <c r="C4" s="27" t="s">
        <v>682</v>
      </c>
      <c r="D4" s="34">
        <f t="shared" ref="D4:D5" si="0">IF(LEN(B4)&lt;4,SUMIF(SgNr,$B4,SgAnfBestand),SUMIF(DeKontoNr,B4,DeAnfBestand))</f>
        <v>0</v>
      </c>
      <c r="E4" s="34">
        <f t="shared" ref="E4:E5" si="1">IF(LEN(B4)&lt;4,SUMIF(SgNr,$B4,SgEndBestand),IF(B4&lt;3000,D4+SUMIF(DeKontoNr,B4,DeBuchBetrag),SUMIF(DeKontoNr,B4,DeBuchBetrag)))</f>
        <v>0</v>
      </c>
      <c r="F4" s="34">
        <f>IF(OR(B4=1,B4=3,B4=5,B4=7,B4=9000),E4-D4,IF(OR(B4=2,B4=4,B4=6,B4=8,B4=9001),-(E4-D4),""))</f>
        <v>0</v>
      </c>
      <c r="H4" s="14"/>
      <c r="I4" s="86"/>
      <c r="J4" s="86"/>
    </row>
    <row r="5" spans="1:10">
      <c r="A5" s="27" t="str">
        <f t="shared" ref="A5:A68" si="2">IF(LEN($B5)=4,LEFT($B5,3),IF(LEN($B5)=3,LEFT($B5,2),IF(LEN($B5)=2,LEFT($B5,1),"")))</f>
        <v>1</v>
      </c>
      <c r="B5" s="118">
        <v>10</v>
      </c>
      <c r="C5" s="27" t="s">
        <v>349</v>
      </c>
      <c r="D5" s="34">
        <f t="shared" si="0"/>
        <v>0</v>
      </c>
      <c r="E5" s="34">
        <f t="shared" si="1"/>
        <v>0</v>
      </c>
      <c r="F5" s="34" t="str">
        <f t="shared" ref="F5:F68" si="3">IF(OR(B5=1,B5=3,B5=5,B5=7,B5=9000),E5-D5,IF(OR(B5=2,B5=4,B5=6,B5=8,B5=9001),-(E5-D5),""))</f>
        <v/>
      </c>
      <c r="H5" s="18">
        <v>1</v>
      </c>
      <c r="I5" s="88">
        <f>SUMIF(SgNr,$H5,SgAnfBestand)</f>
        <v>0</v>
      </c>
      <c r="J5" s="88">
        <f>SUMIF(SgNr,$H5,SgEndBestand)</f>
        <v>0</v>
      </c>
    </row>
    <row r="6" spans="1:10">
      <c r="A6" s="27" t="str">
        <f t="shared" si="2"/>
        <v>10</v>
      </c>
      <c r="B6" s="118">
        <v>100</v>
      </c>
      <c r="C6" s="27" t="s">
        <v>350</v>
      </c>
      <c r="D6" s="34">
        <f t="shared" ref="D6:D69" si="4">IF(LEN(B6)&lt;4,SUMIF(SgNr,$B6,SgAnfBestand),SUMIF(DeKontoNr,B6,DeAnfBestand))</f>
        <v>0</v>
      </c>
      <c r="E6" s="34">
        <f t="shared" ref="E6:E69" si="5">IF(LEN(B6)&lt;4,SUMIF(SgNr,$B6,SgEndBestand),IF(B6&lt;3000,D6+SUMIF(DeKontoNr,B6,DeBuchBetrag),SUMIF(DeKontoNr,B6,DeBuchBetrag)))</f>
        <v>0</v>
      </c>
      <c r="F6" s="34" t="str">
        <f t="shared" si="3"/>
        <v/>
      </c>
      <c r="H6" s="18">
        <v>2</v>
      </c>
      <c r="I6" s="88">
        <f>SUMIF(SgNr,$H6,SgAnfBestand)</f>
        <v>0</v>
      </c>
      <c r="J6" s="88">
        <f>SUMIF(SgNr,$H6,SgEndBestand)</f>
        <v>0</v>
      </c>
    </row>
    <row r="7" spans="1:10">
      <c r="A7" s="27" t="str">
        <f t="shared" si="2"/>
        <v>100</v>
      </c>
      <c r="B7" s="118">
        <v>1000</v>
      </c>
      <c r="C7" s="27" t="s">
        <v>351</v>
      </c>
      <c r="D7" s="34">
        <f t="shared" si="4"/>
        <v>0</v>
      </c>
      <c r="E7" s="34">
        <f t="shared" si="5"/>
        <v>0</v>
      </c>
      <c r="F7" s="34" t="str">
        <f t="shared" si="3"/>
        <v/>
      </c>
      <c r="H7" s="18"/>
      <c r="I7" s="91">
        <f>I5-I6</f>
        <v>0</v>
      </c>
      <c r="J7" s="91">
        <f>J5-J6</f>
        <v>0</v>
      </c>
    </row>
    <row r="8" spans="1:10">
      <c r="A8" s="27" t="str">
        <f t="shared" si="2"/>
        <v>100</v>
      </c>
      <c r="B8" s="118">
        <v>1001</v>
      </c>
      <c r="C8" s="27" t="s">
        <v>352</v>
      </c>
      <c r="D8" s="34">
        <f t="shared" si="4"/>
        <v>0</v>
      </c>
      <c r="E8" s="34">
        <f t="shared" si="5"/>
        <v>0</v>
      </c>
      <c r="F8" s="34" t="str">
        <f t="shared" si="3"/>
        <v/>
      </c>
      <c r="H8" s="18"/>
      <c r="I8" s="88"/>
      <c r="J8" s="88"/>
    </row>
    <row r="9" spans="1:10">
      <c r="A9" s="27" t="str">
        <f t="shared" si="2"/>
        <v>100</v>
      </c>
      <c r="B9" s="118">
        <v>1002</v>
      </c>
      <c r="C9" s="27" t="s">
        <v>353</v>
      </c>
      <c r="D9" s="34">
        <f t="shared" si="4"/>
        <v>0</v>
      </c>
      <c r="E9" s="34">
        <f t="shared" si="5"/>
        <v>0</v>
      </c>
      <c r="F9" s="34" t="str">
        <f t="shared" si="3"/>
        <v/>
      </c>
      <c r="H9" s="18">
        <v>3</v>
      </c>
      <c r="I9" s="88">
        <f>SUMIF(SgNr,$H9,SgAnfBestand)</f>
        <v>0</v>
      </c>
      <c r="J9" s="88">
        <f>SUMIF(SgNr,$H9,SgEndBestand)</f>
        <v>0</v>
      </c>
    </row>
    <row r="10" spans="1:10">
      <c r="A10" s="27" t="str">
        <f t="shared" si="2"/>
        <v>100</v>
      </c>
      <c r="B10" s="118">
        <v>1003</v>
      </c>
      <c r="C10" s="27" t="s">
        <v>354</v>
      </c>
      <c r="D10" s="34">
        <f t="shared" si="4"/>
        <v>0</v>
      </c>
      <c r="E10" s="34">
        <f t="shared" si="5"/>
        <v>0</v>
      </c>
      <c r="F10" s="34" t="str">
        <f t="shared" si="3"/>
        <v/>
      </c>
      <c r="H10" s="18">
        <v>4</v>
      </c>
      <c r="I10" s="88">
        <f>SUMIF(SgNr,$H10,SgAnfBestand)</f>
        <v>0</v>
      </c>
      <c r="J10" s="88">
        <f>SUMIF(SgNr,$H10,SgEndBestand)</f>
        <v>0</v>
      </c>
    </row>
    <row r="11" spans="1:10">
      <c r="A11" s="27" t="str">
        <f t="shared" si="2"/>
        <v>100</v>
      </c>
      <c r="B11" s="118">
        <v>1004</v>
      </c>
      <c r="C11" s="27" t="s">
        <v>355</v>
      </c>
      <c r="D11" s="34">
        <f t="shared" si="4"/>
        <v>0</v>
      </c>
      <c r="E11" s="34">
        <f t="shared" si="5"/>
        <v>0</v>
      </c>
      <c r="F11" s="34" t="str">
        <f t="shared" si="3"/>
        <v/>
      </c>
      <c r="H11" s="18">
        <v>9000</v>
      </c>
      <c r="I11" s="88">
        <f>SUMIF(SgSachgruppe,$H11,SgAnfBestand)</f>
        <v>0</v>
      </c>
      <c r="J11" s="88">
        <f>SUMIF(SgSachgruppe,$H11,SgEndBestand)</f>
        <v>0</v>
      </c>
    </row>
    <row r="12" spans="1:10">
      <c r="A12" s="27" t="str">
        <f t="shared" si="2"/>
        <v>100</v>
      </c>
      <c r="B12" s="118">
        <v>1009</v>
      </c>
      <c r="C12" s="27" t="s">
        <v>356</v>
      </c>
      <c r="D12" s="34">
        <f t="shared" si="4"/>
        <v>0</v>
      </c>
      <c r="E12" s="34">
        <f t="shared" si="5"/>
        <v>0</v>
      </c>
      <c r="F12" s="34" t="str">
        <f t="shared" si="3"/>
        <v/>
      </c>
      <c r="H12" s="18">
        <v>9001</v>
      </c>
      <c r="I12" s="88">
        <f>SUMIF(SgSachgruppe,$H12,SgAnfBestand)</f>
        <v>0</v>
      </c>
      <c r="J12" s="88">
        <f>SUMIF(SgSachgruppe,$H12,SgEndBestand)</f>
        <v>0</v>
      </c>
    </row>
    <row r="13" spans="1:10">
      <c r="A13" s="27" t="str">
        <f t="shared" si="2"/>
        <v>10</v>
      </c>
      <c r="B13" s="118">
        <v>101</v>
      </c>
      <c r="C13" s="27" t="s">
        <v>357</v>
      </c>
      <c r="D13" s="34">
        <f t="shared" si="4"/>
        <v>0</v>
      </c>
      <c r="E13" s="34">
        <f t="shared" si="5"/>
        <v>0</v>
      </c>
      <c r="F13" s="34" t="str">
        <f t="shared" si="3"/>
        <v/>
      </c>
      <c r="H13" s="18"/>
      <c r="I13" s="91">
        <f>I9-I10+I11-I12</f>
        <v>0</v>
      </c>
      <c r="J13" s="91">
        <f>J9-J10+J11-J12</f>
        <v>0</v>
      </c>
    </row>
    <row r="14" spans="1:10">
      <c r="A14" s="27" t="str">
        <f t="shared" si="2"/>
        <v>101</v>
      </c>
      <c r="B14" s="118">
        <v>1010</v>
      </c>
      <c r="C14" s="27" t="s">
        <v>358</v>
      </c>
      <c r="D14" s="34">
        <f t="shared" si="4"/>
        <v>0</v>
      </c>
      <c r="E14" s="34">
        <f t="shared" si="5"/>
        <v>0</v>
      </c>
      <c r="F14" s="34" t="str">
        <f t="shared" si="3"/>
        <v/>
      </c>
      <c r="H14" s="18"/>
      <c r="I14" s="88"/>
      <c r="J14" s="88"/>
    </row>
    <row r="15" spans="1:10">
      <c r="A15" s="27" t="str">
        <f t="shared" si="2"/>
        <v>101</v>
      </c>
      <c r="B15" s="118">
        <v>1011</v>
      </c>
      <c r="C15" s="27" t="s">
        <v>359</v>
      </c>
      <c r="D15" s="34">
        <f t="shared" si="4"/>
        <v>0</v>
      </c>
      <c r="E15" s="34">
        <f t="shared" si="5"/>
        <v>0</v>
      </c>
      <c r="F15" s="34" t="str">
        <f t="shared" si="3"/>
        <v/>
      </c>
      <c r="H15" s="18">
        <v>5</v>
      </c>
      <c r="I15" s="88">
        <f>SUMIF(SgNr,$H15,SgAnfBestand)</f>
        <v>0</v>
      </c>
      <c r="J15" s="88">
        <f>SUMIF(SgNr,$H15,SgEndBestand)</f>
        <v>0</v>
      </c>
    </row>
    <row r="16" spans="1:10">
      <c r="A16" s="27" t="str">
        <f t="shared" si="2"/>
        <v>101</v>
      </c>
      <c r="B16" s="118">
        <v>1012</v>
      </c>
      <c r="C16" s="27" t="s">
        <v>360</v>
      </c>
      <c r="D16" s="34">
        <f t="shared" si="4"/>
        <v>0</v>
      </c>
      <c r="E16" s="34">
        <f t="shared" si="5"/>
        <v>0</v>
      </c>
      <c r="F16" s="34" t="str">
        <f t="shared" si="3"/>
        <v/>
      </c>
      <c r="H16" s="18">
        <v>6</v>
      </c>
      <c r="I16" s="88">
        <f>SUMIF(SgNr,$H16,SgAnfBestand)</f>
        <v>0</v>
      </c>
      <c r="J16" s="88">
        <f>SUMIF(SgNr,$H16,SgEndBestand)</f>
        <v>0</v>
      </c>
    </row>
    <row r="17" spans="1:13">
      <c r="A17" s="27" t="str">
        <f t="shared" si="2"/>
        <v>101</v>
      </c>
      <c r="B17" s="118">
        <v>1013</v>
      </c>
      <c r="C17" s="27" t="s">
        <v>361</v>
      </c>
      <c r="D17" s="34">
        <f t="shared" si="4"/>
        <v>0</v>
      </c>
      <c r="E17" s="34">
        <f t="shared" si="5"/>
        <v>0</v>
      </c>
      <c r="F17" s="34" t="str">
        <f t="shared" si="3"/>
        <v/>
      </c>
      <c r="H17" s="18"/>
      <c r="I17" s="91">
        <f>I15-I16</f>
        <v>0</v>
      </c>
      <c r="J17" s="91">
        <f>J15-J16</f>
        <v>0</v>
      </c>
    </row>
    <row r="18" spans="1:13">
      <c r="A18" s="27" t="str">
        <f t="shared" si="2"/>
        <v>101</v>
      </c>
      <c r="B18" s="118">
        <v>1014</v>
      </c>
      <c r="C18" s="27" t="s">
        <v>362</v>
      </c>
      <c r="D18" s="34">
        <f t="shared" si="4"/>
        <v>0</v>
      </c>
      <c r="E18" s="34">
        <f t="shared" si="5"/>
        <v>0</v>
      </c>
      <c r="F18" s="34" t="str">
        <f t="shared" si="3"/>
        <v/>
      </c>
      <c r="H18" s="18"/>
      <c r="I18" s="88"/>
      <c r="J18" s="88"/>
    </row>
    <row r="19" spans="1:13">
      <c r="A19" s="27" t="str">
        <f t="shared" si="2"/>
        <v>101</v>
      </c>
      <c r="B19" s="118">
        <v>1015</v>
      </c>
      <c r="C19" s="27" t="s">
        <v>363</v>
      </c>
      <c r="D19" s="34">
        <f t="shared" si="4"/>
        <v>0</v>
      </c>
      <c r="E19" s="34">
        <f t="shared" si="5"/>
        <v>0</v>
      </c>
      <c r="F19" s="34" t="str">
        <f t="shared" si="3"/>
        <v/>
      </c>
      <c r="H19" s="18">
        <v>7</v>
      </c>
      <c r="I19" s="88">
        <f>SUMIF(SgNr,$H19,SgAnfBestand)</f>
        <v>0</v>
      </c>
      <c r="J19" s="88">
        <f>SUMIF(SgNr,$H19,SgEndBestand)</f>
        <v>0</v>
      </c>
    </row>
    <row r="20" spans="1:13">
      <c r="A20" s="27" t="str">
        <f t="shared" si="2"/>
        <v>101</v>
      </c>
      <c r="B20" s="118">
        <v>1016</v>
      </c>
      <c r="C20" s="27" t="s">
        <v>364</v>
      </c>
      <c r="D20" s="34">
        <f t="shared" si="4"/>
        <v>0</v>
      </c>
      <c r="E20" s="34">
        <f t="shared" si="5"/>
        <v>0</v>
      </c>
      <c r="F20" s="34" t="str">
        <f t="shared" si="3"/>
        <v/>
      </c>
      <c r="H20" s="18">
        <v>8</v>
      </c>
      <c r="I20" s="88">
        <f>SUMIF(SgNr,$H20,SgAnfBestand)</f>
        <v>0</v>
      </c>
      <c r="J20" s="88">
        <f>SUMIF(SgNr,$H20,SgEndBestand)</f>
        <v>0</v>
      </c>
    </row>
    <row r="21" spans="1:13">
      <c r="A21" s="27" t="str">
        <f t="shared" si="2"/>
        <v>101</v>
      </c>
      <c r="B21" s="118">
        <v>1019</v>
      </c>
      <c r="C21" s="27" t="s">
        <v>365</v>
      </c>
      <c r="D21" s="34">
        <f t="shared" si="4"/>
        <v>0</v>
      </c>
      <c r="E21" s="34">
        <f t="shared" si="5"/>
        <v>0</v>
      </c>
      <c r="F21" s="34" t="str">
        <f t="shared" si="3"/>
        <v/>
      </c>
      <c r="H21" s="18"/>
      <c r="I21" s="91">
        <f>I19-I20</f>
        <v>0</v>
      </c>
      <c r="J21" s="91">
        <f>J19-J20</f>
        <v>0</v>
      </c>
    </row>
    <row r="22" spans="1:13">
      <c r="A22" s="27" t="str">
        <f t="shared" si="2"/>
        <v>10</v>
      </c>
      <c r="B22" s="118">
        <v>102</v>
      </c>
      <c r="C22" s="27" t="s">
        <v>366</v>
      </c>
      <c r="D22" s="34">
        <f t="shared" si="4"/>
        <v>0</v>
      </c>
      <c r="E22" s="34">
        <f t="shared" si="5"/>
        <v>0</v>
      </c>
      <c r="F22" s="34" t="str">
        <f t="shared" si="3"/>
        <v/>
      </c>
    </row>
    <row r="23" spans="1:13">
      <c r="A23" s="27" t="str">
        <f t="shared" si="2"/>
        <v>102</v>
      </c>
      <c r="B23" s="118">
        <v>1020</v>
      </c>
      <c r="C23" s="27" t="s">
        <v>367</v>
      </c>
      <c r="D23" s="34">
        <f t="shared" si="4"/>
        <v>0</v>
      </c>
      <c r="E23" s="34">
        <f t="shared" si="5"/>
        <v>0</v>
      </c>
      <c r="F23" s="34" t="str">
        <f t="shared" si="3"/>
        <v/>
      </c>
    </row>
    <row r="24" spans="1:13">
      <c r="A24" s="27" t="str">
        <f t="shared" si="2"/>
        <v>102</v>
      </c>
      <c r="B24" s="118">
        <v>1022</v>
      </c>
      <c r="C24" s="27" t="s">
        <v>368</v>
      </c>
      <c r="D24" s="34">
        <f t="shared" si="4"/>
        <v>0</v>
      </c>
      <c r="E24" s="34">
        <f t="shared" si="5"/>
        <v>0</v>
      </c>
      <c r="F24" s="34" t="str">
        <f t="shared" si="3"/>
        <v/>
      </c>
      <c r="H24" s="99" t="s">
        <v>980</v>
      </c>
      <c r="I24" s="100"/>
      <c r="J24" s="100"/>
    </row>
    <row r="25" spans="1:13">
      <c r="A25" s="27" t="str">
        <f t="shared" si="2"/>
        <v>102</v>
      </c>
      <c r="B25" s="118">
        <v>1023</v>
      </c>
      <c r="C25" s="27" t="s">
        <v>369</v>
      </c>
      <c r="D25" s="34">
        <f t="shared" si="4"/>
        <v>0</v>
      </c>
      <c r="E25" s="34">
        <f t="shared" si="5"/>
        <v>0</v>
      </c>
      <c r="F25" s="34" t="str">
        <f t="shared" si="3"/>
        <v/>
      </c>
      <c r="H25" s="105"/>
      <c r="I25" s="106"/>
      <c r="J25" s="106"/>
      <c r="K25" s="106"/>
      <c r="L25" s="106"/>
      <c r="M25" s="107"/>
    </row>
    <row r="26" spans="1:13">
      <c r="A26" s="27" t="str">
        <f t="shared" si="2"/>
        <v>102</v>
      </c>
      <c r="B26" s="118">
        <v>1029</v>
      </c>
      <c r="C26" s="27" t="s">
        <v>370</v>
      </c>
      <c r="D26" s="34">
        <f t="shared" si="4"/>
        <v>0</v>
      </c>
      <c r="E26" s="34">
        <f t="shared" si="5"/>
        <v>0</v>
      </c>
      <c r="F26" s="34" t="str">
        <f t="shared" si="3"/>
        <v/>
      </c>
      <c r="H26" s="108" t="s">
        <v>989</v>
      </c>
      <c r="I26" s="98"/>
      <c r="J26" s="98"/>
      <c r="K26" s="98"/>
      <c r="L26" s="98"/>
      <c r="M26" s="109"/>
    </row>
    <row r="27" spans="1:13">
      <c r="A27" s="27" t="str">
        <f t="shared" si="2"/>
        <v>10</v>
      </c>
      <c r="B27" s="118">
        <v>104</v>
      </c>
      <c r="C27" s="27" t="s">
        <v>371</v>
      </c>
      <c r="D27" s="34">
        <f t="shared" si="4"/>
        <v>0</v>
      </c>
      <c r="E27" s="34">
        <f t="shared" si="5"/>
        <v>0</v>
      </c>
      <c r="F27" s="34" t="str">
        <f t="shared" si="3"/>
        <v/>
      </c>
      <c r="H27" s="110">
        <v>14</v>
      </c>
      <c r="I27" s="98">
        <f>SUMIF(SgSachgruppe,$H27,SgAnfBestand)</f>
        <v>0</v>
      </c>
      <c r="J27" s="98"/>
      <c r="K27" s="98" t="str">
        <f>IF(F24&lt;&gt;"",VLOOKUP(F24,Sachgruppen,2,0),"")</f>
        <v/>
      </c>
      <c r="L27" s="98"/>
      <c r="M27" s="109" t="str">
        <f>IF(H27&lt;&gt;"",VLOOKUP(H27,Sachgruppen,2,0),"")</f>
        <v>Verwaltungsvermögen</v>
      </c>
    </row>
    <row r="28" spans="1:13">
      <c r="A28" s="27" t="str">
        <f t="shared" si="2"/>
        <v>104</v>
      </c>
      <c r="B28" s="118">
        <v>1040</v>
      </c>
      <c r="C28" s="27" t="s">
        <v>3</v>
      </c>
      <c r="D28" s="34">
        <f t="shared" si="4"/>
        <v>0</v>
      </c>
      <c r="E28" s="34">
        <f t="shared" si="5"/>
        <v>0</v>
      </c>
      <c r="F28" s="34" t="str">
        <f t="shared" si="3"/>
        <v/>
      </c>
      <c r="H28" s="110">
        <v>2068</v>
      </c>
      <c r="I28" s="98">
        <f>-SUMIF(SgSachgruppe,$H28,SgAnfBestand)</f>
        <v>0</v>
      </c>
      <c r="J28" s="98"/>
      <c r="K28" s="98" t="str">
        <f>IF(F25&lt;&gt;"",VLOOKUP(F25,Sachgruppen,2,0),"")</f>
        <v/>
      </c>
      <c r="L28" s="98"/>
      <c r="M28" s="109" t="str">
        <f>IF(H28&lt;&gt;"",VLOOKUP(H28,Sachgruppen,2,0),"")</f>
        <v>Passivierte Investitionsbeiträge</v>
      </c>
    </row>
    <row r="29" spans="1:13">
      <c r="A29" s="27" t="str">
        <f t="shared" si="2"/>
        <v>104</v>
      </c>
      <c r="B29" s="118">
        <v>1041</v>
      </c>
      <c r="C29" s="27" t="s">
        <v>33</v>
      </c>
      <c r="D29" s="34">
        <f t="shared" si="4"/>
        <v>0</v>
      </c>
      <c r="E29" s="34">
        <f t="shared" si="5"/>
        <v>0</v>
      </c>
      <c r="F29" s="34" t="str">
        <f t="shared" si="3"/>
        <v/>
      </c>
      <c r="H29" s="110"/>
      <c r="I29" s="92">
        <f>SUM(I27:I28)</f>
        <v>0</v>
      </c>
      <c r="J29" s="98"/>
      <c r="K29" s="98"/>
      <c r="L29" s="98">
        <f>I29</f>
        <v>0</v>
      </c>
      <c r="M29" s="111" t="s">
        <v>985</v>
      </c>
    </row>
    <row r="30" spans="1:13">
      <c r="A30" s="27" t="str">
        <f t="shared" si="2"/>
        <v>104</v>
      </c>
      <c r="B30" s="118">
        <v>1042</v>
      </c>
      <c r="C30" s="27" t="s">
        <v>372</v>
      </c>
      <c r="D30" s="34">
        <f t="shared" si="4"/>
        <v>0</v>
      </c>
      <c r="E30" s="34">
        <f t="shared" si="5"/>
        <v>0</v>
      </c>
      <c r="F30" s="34" t="str">
        <f t="shared" si="3"/>
        <v/>
      </c>
      <c r="H30" s="108" t="s">
        <v>1001</v>
      </c>
      <c r="I30" s="98"/>
      <c r="J30" s="98"/>
      <c r="K30" s="98"/>
      <c r="L30" s="98"/>
      <c r="M30" s="109"/>
    </row>
    <row r="31" spans="1:13">
      <c r="A31" s="27" t="str">
        <f t="shared" si="2"/>
        <v>104</v>
      </c>
      <c r="B31" s="118">
        <v>1043</v>
      </c>
      <c r="C31" s="27" t="s">
        <v>373</v>
      </c>
      <c r="D31" s="34">
        <f t="shared" si="4"/>
        <v>0</v>
      </c>
      <c r="E31" s="34">
        <f t="shared" si="5"/>
        <v>0</v>
      </c>
      <c r="F31" s="34" t="str">
        <f t="shared" si="3"/>
        <v/>
      </c>
      <c r="H31" s="110">
        <v>50</v>
      </c>
      <c r="I31" s="98"/>
      <c r="J31" s="98">
        <f t="shared" ref="J31:J37" si="6">SUMIF(SgSachgruppe,$H31,SgEndBestand)</f>
        <v>0</v>
      </c>
      <c r="K31" s="98"/>
      <c r="L31" s="98"/>
      <c r="M31" s="109" t="str">
        <f t="shared" ref="M31:M37" si="7">IF(H31&lt;&gt;"",VLOOKUP(H31,Sachgruppen,2,0),"")</f>
        <v>Sachanlagen</v>
      </c>
    </row>
    <row r="32" spans="1:13">
      <c r="A32" s="27" t="str">
        <f t="shared" si="2"/>
        <v>104</v>
      </c>
      <c r="B32" s="118">
        <v>1044</v>
      </c>
      <c r="C32" s="27" t="s">
        <v>374</v>
      </c>
      <c r="D32" s="34">
        <f t="shared" si="4"/>
        <v>0</v>
      </c>
      <c r="E32" s="34">
        <f t="shared" si="5"/>
        <v>0</v>
      </c>
      <c r="F32" s="34" t="str">
        <f t="shared" si="3"/>
        <v/>
      </c>
      <c r="H32" s="110">
        <v>51</v>
      </c>
      <c r="I32" s="98"/>
      <c r="J32" s="98">
        <f t="shared" si="6"/>
        <v>0</v>
      </c>
      <c r="K32" s="98"/>
      <c r="L32" s="98"/>
      <c r="M32" s="109" t="str">
        <f t="shared" si="7"/>
        <v>Investitionen auf Rechnung Dritter</v>
      </c>
    </row>
    <row r="33" spans="1:13">
      <c r="A33" s="27" t="str">
        <f t="shared" si="2"/>
        <v>104</v>
      </c>
      <c r="B33" s="118">
        <v>1045</v>
      </c>
      <c r="C33" s="27" t="s">
        <v>241</v>
      </c>
      <c r="D33" s="34">
        <f t="shared" si="4"/>
        <v>0</v>
      </c>
      <c r="E33" s="34">
        <f t="shared" si="5"/>
        <v>0</v>
      </c>
      <c r="F33" s="34" t="str">
        <f t="shared" si="3"/>
        <v/>
      </c>
      <c r="H33" s="110">
        <v>52</v>
      </c>
      <c r="I33" s="98"/>
      <c r="J33" s="98">
        <f t="shared" si="6"/>
        <v>0</v>
      </c>
      <c r="K33" s="98"/>
      <c r="L33" s="98"/>
      <c r="M33" s="109" t="str">
        <f t="shared" si="7"/>
        <v>Immaterielle Anlagen</v>
      </c>
    </row>
    <row r="34" spans="1:13">
      <c r="A34" s="27" t="str">
        <f t="shared" si="2"/>
        <v>104</v>
      </c>
      <c r="B34" s="118">
        <v>1046</v>
      </c>
      <c r="C34" s="27" t="s">
        <v>375</v>
      </c>
      <c r="D34" s="34">
        <f t="shared" si="4"/>
        <v>0</v>
      </c>
      <c r="E34" s="34">
        <f t="shared" si="5"/>
        <v>0</v>
      </c>
      <c r="F34" s="34" t="str">
        <f t="shared" si="3"/>
        <v/>
      </c>
      <c r="H34" s="110">
        <v>54</v>
      </c>
      <c r="I34" s="98"/>
      <c r="J34" s="98">
        <f t="shared" si="6"/>
        <v>0</v>
      </c>
      <c r="K34" s="98"/>
      <c r="L34" s="98"/>
      <c r="M34" s="109" t="str">
        <f t="shared" si="7"/>
        <v>Darlehen</v>
      </c>
    </row>
    <row r="35" spans="1:13">
      <c r="A35" s="27" t="str">
        <f t="shared" si="2"/>
        <v>104</v>
      </c>
      <c r="B35" s="118">
        <v>1049</v>
      </c>
      <c r="C35" s="27" t="s">
        <v>376</v>
      </c>
      <c r="D35" s="34">
        <f t="shared" si="4"/>
        <v>0</v>
      </c>
      <c r="E35" s="34">
        <f t="shared" si="5"/>
        <v>0</v>
      </c>
      <c r="F35" s="34" t="str">
        <f t="shared" si="3"/>
        <v/>
      </c>
      <c r="H35" s="110">
        <v>55</v>
      </c>
      <c r="I35" s="98"/>
      <c r="J35" s="98">
        <f t="shared" si="6"/>
        <v>0</v>
      </c>
      <c r="K35" s="98"/>
      <c r="L35" s="98"/>
      <c r="M35" s="109" t="str">
        <f t="shared" si="7"/>
        <v>Beteiligungen und Grundkapitalien</v>
      </c>
    </row>
    <row r="36" spans="1:13">
      <c r="A36" s="27" t="str">
        <f t="shared" si="2"/>
        <v>10</v>
      </c>
      <c r="B36" s="118">
        <v>106</v>
      </c>
      <c r="C36" s="27" t="s">
        <v>377</v>
      </c>
      <c r="D36" s="34">
        <f t="shared" si="4"/>
        <v>0</v>
      </c>
      <c r="E36" s="34">
        <f t="shared" si="5"/>
        <v>0</v>
      </c>
      <c r="F36" s="34" t="str">
        <f t="shared" si="3"/>
        <v/>
      </c>
      <c r="H36" s="110">
        <v>56</v>
      </c>
      <c r="I36" s="98"/>
      <c r="J36" s="98">
        <f t="shared" si="6"/>
        <v>0</v>
      </c>
      <c r="K36" s="98"/>
      <c r="L36" s="98"/>
      <c r="M36" s="109" t="str">
        <f t="shared" si="7"/>
        <v>Eigene Investitionsbeiträge</v>
      </c>
    </row>
    <row r="37" spans="1:13">
      <c r="A37" s="27" t="str">
        <f t="shared" si="2"/>
        <v>106</v>
      </c>
      <c r="B37" s="118">
        <v>1060</v>
      </c>
      <c r="C37" s="27" t="s">
        <v>378</v>
      </c>
      <c r="D37" s="34">
        <f t="shared" si="4"/>
        <v>0</v>
      </c>
      <c r="E37" s="34">
        <f t="shared" si="5"/>
        <v>0</v>
      </c>
      <c r="F37" s="34" t="str">
        <f t="shared" si="3"/>
        <v/>
      </c>
      <c r="H37" s="110">
        <v>57</v>
      </c>
      <c r="I37" s="98"/>
      <c r="J37" s="98">
        <f t="shared" si="6"/>
        <v>0</v>
      </c>
      <c r="K37" s="98"/>
      <c r="L37" s="98"/>
      <c r="M37" s="109" t="str">
        <f t="shared" si="7"/>
        <v>Durchlaufende Investitionsbeiträge</v>
      </c>
    </row>
    <row r="38" spans="1:13">
      <c r="A38" s="27" t="str">
        <f t="shared" si="2"/>
        <v>106</v>
      </c>
      <c r="B38" s="118">
        <v>1061</v>
      </c>
      <c r="C38" s="27" t="s">
        <v>379</v>
      </c>
      <c r="D38" s="34">
        <f t="shared" si="4"/>
        <v>0</v>
      </c>
      <c r="E38" s="34">
        <f t="shared" si="5"/>
        <v>0</v>
      </c>
      <c r="F38" s="34" t="str">
        <f t="shared" si="3"/>
        <v/>
      </c>
      <c r="H38" s="110"/>
      <c r="I38" s="98"/>
      <c r="J38" s="92">
        <f>SUM(J31:J37)</f>
        <v>0</v>
      </c>
      <c r="K38" s="98">
        <f>J38</f>
        <v>0</v>
      </c>
      <c r="L38" s="98"/>
      <c r="M38" s="111" t="s">
        <v>982</v>
      </c>
    </row>
    <row r="39" spans="1:13">
      <c r="A39" s="27" t="str">
        <f t="shared" si="2"/>
        <v>106</v>
      </c>
      <c r="B39" s="118">
        <v>1062</v>
      </c>
      <c r="C39" s="27" t="s">
        <v>380</v>
      </c>
      <c r="D39" s="34">
        <f t="shared" si="4"/>
        <v>0</v>
      </c>
      <c r="E39" s="34">
        <f t="shared" si="5"/>
        <v>0</v>
      </c>
      <c r="F39" s="34" t="str">
        <f t="shared" si="3"/>
        <v/>
      </c>
      <c r="H39" s="110">
        <v>60</v>
      </c>
      <c r="I39" s="98"/>
      <c r="J39" s="98">
        <f t="shared" ref="J39:J46" si="8">-SUMIF(SgSachgruppe,$H39,SgEndBestand)</f>
        <v>0</v>
      </c>
      <c r="K39" s="98"/>
      <c r="L39" s="98"/>
      <c r="M39" s="109" t="str">
        <f t="shared" ref="M39:M46" si="9">IF(H39&lt;&gt;"",VLOOKUP(H39,Sachgruppen,2,0),"")</f>
        <v>Übertragung von Sachanlagen in das Finanzvermögen</v>
      </c>
    </row>
    <row r="40" spans="1:13">
      <c r="A40" s="27" t="str">
        <f t="shared" si="2"/>
        <v>106</v>
      </c>
      <c r="B40" s="118">
        <v>1063</v>
      </c>
      <c r="C40" s="27" t="s">
        <v>381</v>
      </c>
      <c r="D40" s="34">
        <f t="shared" si="4"/>
        <v>0</v>
      </c>
      <c r="E40" s="34">
        <f t="shared" si="5"/>
        <v>0</v>
      </c>
      <c r="F40" s="34" t="str">
        <f t="shared" si="3"/>
        <v/>
      </c>
      <c r="H40" s="110">
        <v>61</v>
      </c>
      <c r="I40" s="98"/>
      <c r="J40" s="98">
        <f t="shared" si="8"/>
        <v>0</v>
      </c>
      <c r="K40" s="98"/>
      <c r="L40" s="98"/>
      <c r="M40" s="109" t="str">
        <f t="shared" si="9"/>
        <v>Rückerstattungen</v>
      </c>
    </row>
    <row r="41" spans="1:13">
      <c r="A41" s="27" t="str">
        <f t="shared" si="2"/>
        <v>106</v>
      </c>
      <c r="B41" s="118">
        <v>1068</v>
      </c>
      <c r="C41" s="27" t="s">
        <v>382</v>
      </c>
      <c r="D41" s="34">
        <f t="shared" si="4"/>
        <v>0</v>
      </c>
      <c r="E41" s="34">
        <f t="shared" si="5"/>
        <v>0</v>
      </c>
      <c r="F41" s="34" t="str">
        <f t="shared" si="3"/>
        <v/>
      </c>
      <c r="H41" s="110">
        <v>62</v>
      </c>
      <c r="I41" s="98"/>
      <c r="J41" s="98">
        <f t="shared" si="8"/>
        <v>0</v>
      </c>
      <c r="K41" s="98"/>
      <c r="L41" s="98"/>
      <c r="M41" s="109" t="str">
        <f t="shared" si="9"/>
        <v>Abgang immaterielle Anlagen</v>
      </c>
    </row>
    <row r="42" spans="1:13">
      <c r="A42" s="27" t="str">
        <f t="shared" si="2"/>
        <v>10</v>
      </c>
      <c r="B42" s="118">
        <v>107</v>
      </c>
      <c r="C42" s="27" t="s">
        <v>383</v>
      </c>
      <c r="D42" s="34">
        <f t="shared" si="4"/>
        <v>0</v>
      </c>
      <c r="E42" s="34">
        <f t="shared" si="5"/>
        <v>0</v>
      </c>
      <c r="F42" s="34" t="str">
        <f t="shared" si="3"/>
        <v/>
      </c>
      <c r="H42" s="110">
        <v>63</v>
      </c>
      <c r="I42" s="98"/>
      <c r="J42" s="98">
        <f t="shared" si="8"/>
        <v>0</v>
      </c>
      <c r="K42" s="98"/>
      <c r="L42" s="98"/>
      <c r="M42" s="109" t="str">
        <f t="shared" si="9"/>
        <v>Investitionsbeiträge für eigene Rechnung</v>
      </c>
    </row>
    <row r="43" spans="1:13">
      <c r="A43" s="27" t="str">
        <f t="shared" si="2"/>
        <v>107</v>
      </c>
      <c r="B43" s="118">
        <v>1070</v>
      </c>
      <c r="C43" s="27" t="s">
        <v>384</v>
      </c>
      <c r="D43" s="34">
        <f t="shared" si="4"/>
        <v>0</v>
      </c>
      <c r="E43" s="34">
        <f t="shared" si="5"/>
        <v>0</v>
      </c>
      <c r="F43" s="34" t="str">
        <f t="shared" si="3"/>
        <v/>
      </c>
      <c r="H43" s="110">
        <v>64</v>
      </c>
      <c r="I43" s="98"/>
      <c r="J43" s="98">
        <f t="shared" si="8"/>
        <v>0</v>
      </c>
      <c r="K43" s="98"/>
      <c r="L43" s="98"/>
      <c r="M43" s="109" t="str">
        <f t="shared" si="9"/>
        <v>Rückzahlung von Darlehen</v>
      </c>
    </row>
    <row r="44" spans="1:13">
      <c r="A44" s="27" t="str">
        <f t="shared" si="2"/>
        <v>107</v>
      </c>
      <c r="B44" s="118">
        <v>1071</v>
      </c>
      <c r="C44" s="27" t="s">
        <v>368</v>
      </c>
      <c r="D44" s="34">
        <f t="shared" si="4"/>
        <v>0</v>
      </c>
      <c r="E44" s="34">
        <f t="shared" si="5"/>
        <v>0</v>
      </c>
      <c r="F44" s="34" t="str">
        <f t="shared" si="3"/>
        <v/>
      </c>
      <c r="H44" s="110">
        <v>65</v>
      </c>
      <c r="I44" s="98"/>
      <c r="J44" s="98">
        <f t="shared" si="8"/>
        <v>0</v>
      </c>
      <c r="K44" s="98"/>
      <c r="L44" s="98"/>
      <c r="M44" s="109" t="str">
        <f t="shared" si="9"/>
        <v>Übertragung von Beteiligungen</v>
      </c>
    </row>
    <row r="45" spans="1:13">
      <c r="A45" s="27" t="str">
        <f t="shared" si="2"/>
        <v>107</v>
      </c>
      <c r="B45" s="118">
        <v>1072</v>
      </c>
      <c r="C45" s="27" t="s">
        <v>385</v>
      </c>
      <c r="D45" s="34">
        <f t="shared" si="4"/>
        <v>0</v>
      </c>
      <c r="E45" s="34">
        <f t="shared" si="5"/>
        <v>0</v>
      </c>
      <c r="F45" s="34" t="str">
        <f t="shared" si="3"/>
        <v/>
      </c>
      <c r="H45" s="110">
        <v>66</v>
      </c>
      <c r="I45" s="98"/>
      <c r="J45" s="98">
        <f t="shared" si="8"/>
        <v>0</v>
      </c>
      <c r="K45" s="98"/>
      <c r="L45" s="98"/>
      <c r="M45" s="109" t="str">
        <f t="shared" si="9"/>
        <v>Rückzahlung eigener Investitionsbeiträge</v>
      </c>
    </row>
    <row r="46" spans="1:13">
      <c r="A46" s="27" t="str">
        <f t="shared" si="2"/>
        <v>107</v>
      </c>
      <c r="B46" s="118">
        <v>1079</v>
      </c>
      <c r="C46" s="27" t="s">
        <v>386</v>
      </c>
      <c r="D46" s="34">
        <f t="shared" si="4"/>
        <v>0</v>
      </c>
      <c r="E46" s="34">
        <f t="shared" si="5"/>
        <v>0</v>
      </c>
      <c r="F46" s="34" t="str">
        <f t="shared" si="3"/>
        <v/>
      </c>
      <c r="H46" s="110">
        <v>67</v>
      </c>
      <c r="I46" s="98"/>
      <c r="J46" s="98">
        <f t="shared" si="8"/>
        <v>0</v>
      </c>
      <c r="K46" s="98"/>
      <c r="L46" s="98"/>
      <c r="M46" s="109" t="str">
        <f t="shared" si="9"/>
        <v>Durchlaufende Investitionsbeiträge</v>
      </c>
    </row>
    <row r="47" spans="1:13">
      <c r="A47" s="27" t="str">
        <f t="shared" si="2"/>
        <v>10</v>
      </c>
      <c r="B47" s="118">
        <v>108</v>
      </c>
      <c r="C47" s="27" t="s">
        <v>387</v>
      </c>
      <c r="D47" s="34">
        <f t="shared" si="4"/>
        <v>0</v>
      </c>
      <c r="E47" s="34">
        <f t="shared" si="5"/>
        <v>0</v>
      </c>
      <c r="F47" s="34" t="str">
        <f t="shared" si="3"/>
        <v/>
      </c>
      <c r="H47" s="110"/>
      <c r="I47" s="98"/>
      <c r="J47" s="92">
        <f>SUM(J39:J46)</f>
        <v>0</v>
      </c>
      <c r="K47" s="98">
        <f>J47</f>
        <v>0</v>
      </c>
      <c r="L47" s="98"/>
      <c r="M47" s="111" t="s">
        <v>983</v>
      </c>
    </row>
    <row r="48" spans="1:13">
      <c r="A48" s="27" t="str">
        <f t="shared" si="2"/>
        <v>108</v>
      </c>
      <c r="B48" s="118">
        <v>1080</v>
      </c>
      <c r="C48" s="27" t="s">
        <v>388</v>
      </c>
      <c r="D48" s="34">
        <f t="shared" si="4"/>
        <v>0</v>
      </c>
      <c r="E48" s="34">
        <f t="shared" si="5"/>
        <v>0</v>
      </c>
      <c r="F48" s="34" t="str">
        <f t="shared" si="3"/>
        <v/>
      </c>
      <c r="H48" s="110"/>
      <c r="I48" s="98"/>
      <c r="J48" s="98"/>
      <c r="K48" s="92">
        <f>SUM(K31:K47)</f>
        <v>0</v>
      </c>
      <c r="L48" s="98">
        <f>K48</f>
        <v>0</v>
      </c>
      <c r="M48" s="111" t="s">
        <v>996</v>
      </c>
    </row>
    <row r="49" spans="1:13">
      <c r="A49" s="27" t="str">
        <f t="shared" si="2"/>
        <v>108</v>
      </c>
      <c r="B49" s="118">
        <v>1084</v>
      </c>
      <c r="C49" s="27" t="s">
        <v>389</v>
      </c>
      <c r="D49" s="34">
        <f t="shared" si="4"/>
        <v>0</v>
      </c>
      <c r="E49" s="34">
        <f t="shared" si="5"/>
        <v>0</v>
      </c>
      <c r="F49" s="34" t="str">
        <f t="shared" si="3"/>
        <v/>
      </c>
      <c r="H49" s="108" t="s">
        <v>997</v>
      </c>
      <c r="I49" s="98"/>
      <c r="J49" s="98" t="s">
        <v>981</v>
      </c>
      <c r="K49" s="98"/>
      <c r="L49" s="98"/>
      <c r="M49" s="109"/>
    </row>
    <row r="50" spans="1:13">
      <c r="A50" s="27" t="str">
        <f t="shared" si="2"/>
        <v>108</v>
      </c>
      <c r="B50" s="118">
        <v>1086</v>
      </c>
      <c r="C50" s="27" t="s">
        <v>390</v>
      </c>
      <c r="D50" s="34">
        <f t="shared" si="4"/>
        <v>0</v>
      </c>
      <c r="E50" s="34">
        <f t="shared" si="5"/>
        <v>0</v>
      </c>
      <c r="F50" s="34" t="str">
        <f t="shared" si="3"/>
        <v/>
      </c>
      <c r="H50" s="110">
        <v>69</v>
      </c>
      <c r="I50" s="98"/>
      <c r="J50" s="98">
        <f>SUMIF(SgSachgruppe,$H50,SgEndBestand)</f>
        <v>0</v>
      </c>
      <c r="K50" s="98"/>
      <c r="L50" s="98"/>
      <c r="M50" s="109" t="str">
        <f>IF(H50&lt;&gt;"",VLOOKUP(H50,Sachgruppen,2,0),"")</f>
        <v>Übertrag an Bilanz</v>
      </c>
    </row>
    <row r="51" spans="1:13">
      <c r="A51" s="27" t="str">
        <f t="shared" si="2"/>
        <v>108</v>
      </c>
      <c r="B51" s="118">
        <v>1087</v>
      </c>
      <c r="C51" s="27" t="s">
        <v>391</v>
      </c>
      <c r="D51" s="34">
        <f t="shared" si="4"/>
        <v>0</v>
      </c>
      <c r="E51" s="34">
        <f t="shared" si="5"/>
        <v>0</v>
      </c>
      <c r="F51" s="34" t="str">
        <f t="shared" si="3"/>
        <v/>
      </c>
      <c r="H51" s="110">
        <v>59</v>
      </c>
      <c r="I51" s="98"/>
      <c r="J51" s="98">
        <f>-SUMIF(SgSachgruppe,$H51,SgEndBestand)</f>
        <v>0</v>
      </c>
      <c r="K51" s="98"/>
      <c r="L51" s="98"/>
      <c r="M51" s="109" t="str">
        <f>IF(H51&lt;&gt;"",VLOOKUP(H51,Sachgruppen,2,0),"")</f>
        <v>Übertrag an Bilanz</v>
      </c>
    </row>
    <row r="52" spans="1:13">
      <c r="A52" s="27" t="str">
        <f t="shared" si="2"/>
        <v>108</v>
      </c>
      <c r="B52" s="118">
        <v>1088</v>
      </c>
      <c r="C52" s="27" t="s">
        <v>392</v>
      </c>
      <c r="D52" s="34">
        <f t="shared" si="4"/>
        <v>0</v>
      </c>
      <c r="E52" s="34">
        <f t="shared" si="5"/>
        <v>0</v>
      </c>
      <c r="F52" s="34" t="str">
        <f t="shared" si="3"/>
        <v/>
      </c>
      <c r="H52" s="110"/>
      <c r="I52" s="98"/>
      <c r="J52" s="92">
        <f>SUM(J50:J51)</f>
        <v>0</v>
      </c>
      <c r="K52" s="98"/>
      <c r="L52" s="98"/>
      <c r="M52" s="109"/>
    </row>
    <row r="53" spans="1:13">
      <c r="A53" s="27" t="str">
        <f t="shared" si="2"/>
        <v>108</v>
      </c>
      <c r="B53" s="118">
        <v>1089</v>
      </c>
      <c r="C53" s="27" t="s">
        <v>393</v>
      </c>
      <c r="D53" s="34">
        <f t="shared" si="4"/>
        <v>0</v>
      </c>
      <c r="E53" s="34">
        <f t="shared" si="5"/>
        <v>0</v>
      </c>
      <c r="F53" s="34" t="str">
        <f t="shared" si="3"/>
        <v/>
      </c>
      <c r="H53" s="110"/>
      <c r="I53" s="98"/>
      <c r="J53" s="98"/>
      <c r="K53" s="98"/>
      <c r="L53" s="92">
        <f>L29+L48</f>
        <v>0</v>
      </c>
      <c r="M53" s="111" t="s">
        <v>984</v>
      </c>
    </row>
    <row r="54" spans="1:13">
      <c r="A54" s="27" t="str">
        <f t="shared" si="2"/>
        <v>10</v>
      </c>
      <c r="B54" s="118">
        <v>109</v>
      </c>
      <c r="C54" s="27" t="s">
        <v>394</v>
      </c>
      <c r="D54" s="34">
        <f t="shared" si="4"/>
        <v>0</v>
      </c>
      <c r="E54" s="34">
        <f t="shared" si="5"/>
        <v>0</v>
      </c>
      <c r="F54" s="34" t="str">
        <f t="shared" si="3"/>
        <v/>
      </c>
      <c r="H54" s="108" t="s">
        <v>998</v>
      </c>
      <c r="I54" s="98"/>
      <c r="J54" s="98"/>
      <c r="K54" s="98"/>
      <c r="L54" s="98"/>
      <c r="M54" s="109"/>
    </row>
    <row r="55" spans="1:13">
      <c r="A55" s="27" t="str">
        <f t="shared" si="2"/>
        <v>109</v>
      </c>
      <c r="B55" s="118">
        <v>1090</v>
      </c>
      <c r="C55" s="27" t="s">
        <v>395</v>
      </c>
      <c r="D55" s="34">
        <f t="shared" si="4"/>
        <v>0</v>
      </c>
      <c r="E55" s="34">
        <f t="shared" si="5"/>
        <v>0</v>
      </c>
      <c r="F55" s="34" t="str">
        <f t="shared" si="3"/>
        <v/>
      </c>
      <c r="H55" s="110">
        <v>33</v>
      </c>
      <c r="I55" s="98"/>
      <c r="J55" s="98">
        <f>-SUMIF(SgSachgruppe,$H55,SgEndBestand)</f>
        <v>0</v>
      </c>
      <c r="K55" s="98"/>
      <c r="L55" s="98"/>
      <c r="M55" s="109" t="str">
        <f t="shared" ref="M55:M60" si="10">IF(H55&lt;&gt;"",VLOOKUP(H55,Sachgruppen,2,0),"")</f>
        <v>Abschreibungen Verwaltungsvermögen</v>
      </c>
    </row>
    <row r="56" spans="1:13">
      <c r="A56" s="27" t="str">
        <f t="shared" si="2"/>
        <v>109</v>
      </c>
      <c r="B56" s="118">
        <v>1091</v>
      </c>
      <c r="C56" s="27" t="s">
        <v>396</v>
      </c>
      <c r="D56" s="34">
        <f t="shared" si="4"/>
        <v>0</v>
      </c>
      <c r="E56" s="34">
        <f t="shared" si="5"/>
        <v>0</v>
      </c>
      <c r="F56" s="34" t="str">
        <f t="shared" si="3"/>
        <v/>
      </c>
      <c r="H56" s="110">
        <v>364</v>
      </c>
      <c r="I56" s="98"/>
      <c r="J56" s="98">
        <f>-SUMIF(SgSachgruppe,$H56,SgEndBestand)</f>
        <v>0</v>
      </c>
      <c r="K56" s="98"/>
      <c r="L56" s="98"/>
      <c r="M56" s="109" t="str">
        <f t="shared" si="10"/>
        <v>Wertberichtigungen Darlehen VV</v>
      </c>
    </row>
    <row r="57" spans="1:13">
      <c r="A57" s="27" t="str">
        <f t="shared" si="2"/>
        <v>1</v>
      </c>
      <c r="B57" s="118">
        <v>14</v>
      </c>
      <c r="C57" s="27" t="s">
        <v>397</v>
      </c>
      <c r="D57" s="34">
        <f t="shared" si="4"/>
        <v>0</v>
      </c>
      <c r="E57" s="34">
        <f t="shared" si="5"/>
        <v>0</v>
      </c>
      <c r="F57" s="34" t="str">
        <f t="shared" si="3"/>
        <v/>
      </c>
      <c r="H57" s="110">
        <v>365</v>
      </c>
      <c r="I57" s="98"/>
      <c r="J57" s="98">
        <f>-SUMIF(SgSachgruppe,$H57,SgEndBestand)</f>
        <v>0</v>
      </c>
      <c r="K57" s="98"/>
      <c r="L57" s="98"/>
      <c r="M57" s="109" t="str">
        <f t="shared" si="10"/>
        <v>Wertberichtigungen Beteiligungen VV</v>
      </c>
    </row>
    <row r="58" spans="1:13">
      <c r="A58" s="27" t="str">
        <f t="shared" si="2"/>
        <v>14</v>
      </c>
      <c r="B58" s="118">
        <v>140</v>
      </c>
      <c r="C58" s="27" t="s">
        <v>93</v>
      </c>
      <c r="D58" s="34">
        <f t="shared" si="4"/>
        <v>0</v>
      </c>
      <c r="E58" s="34">
        <f t="shared" si="5"/>
        <v>0</v>
      </c>
      <c r="F58" s="34" t="str">
        <f t="shared" si="3"/>
        <v/>
      </c>
      <c r="H58" s="110">
        <v>366</v>
      </c>
      <c r="I58" s="98"/>
      <c r="J58" s="98">
        <f>-SUMIF(SgSachgruppe,$H58,SgEndBestand)</f>
        <v>0</v>
      </c>
      <c r="K58" s="98"/>
      <c r="L58" s="98"/>
      <c r="M58" s="109" t="str">
        <f t="shared" si="10"/>
        <v>Abschreibungen Investitionsbeiträge</v>
      </c>
    </row>
    <row r="59" spans="1:13">
      <c r="A59" s="27" t="str">
        <f t="shared" si="2"/>
        <v>140</v>
      </c>
      <c r="B59" s="118">
        <v>1400</v>
      </c>
      <c r="C59" s="27" t="s">
        <v>398</v>
      </c>
      <c r="D59" s="34">
        <f t="shared" si="4"/>
        <v>0</v>
      </c>
      <c r="E59" s="34">
        <f t="shared" si="5"/>
        <v>0</v>
      </c>
      <c r="F59" s="34" t="str">
        <f t="shared" si="3"/>
        <v/>
      </c>
      <c r="H59" s="110">
        <v>466</v>
      </c>
      <c r="I59" s="98"/>
      <c r="J59" s="98">
        <f>SUMIF(SgSachgruppe,$H59,SgEndBestand)</f>
        <v>0</v>
      </c>
      <c r="K59" s="98"/>
      <c r="L59" s="98"/>
      <c r="M59" s="109" t="str">
        <f t="shared" si="10"/>
        <v>Auflösung passivierte Investitionsbeiträge</v>
      </c>
    </row>
    <row r="60" spans="1:13">
      <c r="A60" s="27" t="str">
        <f t="shared" si="2"/>
        <v>140</v>
      </c>
      <c r="B60" s="118">
        <v>1401</v>
      </c>
      <c r="C60" s="27" t="s">
        <v>399</v>
      </c>
      <c r="D60" s="34">
        <f t="shared" si="4"/>
        <v>0</v>
      </c>
      <c r="E60" s="34">
        <f t="shared" si="5"/>
        <v>0</v>
      </c>
      <c r="F60" s="34" t="str">
        <f t="shared" si="3"/>
        <v/>
      </c>
      <c r="H60" s="110">
        <v>4490</v>
      </c>
      <c r="I60" s="98"/>
      <c r="J60" s="98">
        <f>SUMIF(SgSachgruppe,$H60,SgEndBestand)</f>
        <v>0</v>
      </c>
      <c r="K60" s="98"/>
      <c r="L60" s="98"/>
      <c r="M60" s="109" t="str">
        <f t="shared" si="10"/>
        <v>Aufwertungen VV</v>
      </c>
    </row>
    <row r="61" spans="1:13">
      <c r="A61" s="27" t="str">
        <f t="shared" si="2"/>
        <v>140</v>
      </c>
      <c r="B61" s="118">
        <v>1402</v>
      </c>
      <c r="C61" s="27" t="s">
        <v>400</v>
      </c>
      <c r="D61" s="34">
        <f t="shared" si="4"/>
        <v>0</v>
      </c>
      <c r="E61" s="34">
        <f t="shared" si="5"/>
        <v>0</v>
      </c>
      <c r="F61" s="34" t="str">
        <f t="shared" si="3"/>
        <v/>
      </c>
      <c r="H61" s="110"/>
      <c r="I61" s="98"/>
      <c r="J61" s="92">
        <f>SUM(J55:J60)</f>
        <v>0</v>
      </c>
      <c r="K61" s="98"/>
      <c r="L61" s="98">
        <f>J61</f>
        <v>0</v>
      </c>
      <c r="M61" s="111" t="s">
        <v>986</v>
      </c>
    </row>
    <row r="62" spans="1:13">
      <c r="A62" s="27" t="str">
        <f t="shared" si="2"/>
        <v>140</v>
      </c>
      <c r="B62" s="118">
        <v>1403</v>
      </c>
      <c r="C62" s="27" t="s">
        <v>401</v>
      </c>
      <c r="D62" s="34">
        <f t="shared" si="4"/>
        <v>0</v>
      </c>
      <c r="E62" s="34">
        <f t="shared" si="5"/>
        <v>0</v>
      </c>
      <c r="F62" s="34" t="str">
        <f t="shared" si="3"/>
        <v/>
      </c>
      <c r="H62" s="110"/>
      <c r="I62" s="98"/>
      <c r="J62" s="98"/>
      <c r="K62" s="98"/>
      <c r="L62" s="98"/>
      <c r="M62" s="109"/>
    </row>
    <row r="63" spans="1:13">
      <c r="A63" s="27" t="str">
        <f t="shared" si="2"/>
        <v>140</v>
      </c>
      <c r="B63" s="118">
        <v>1404</v>
      </c>
      <c r="C63" s="27" t="s">
        <v>402</v>
      </c>
      <c r="D63" s="34">
        <f t="shared" si="4"/>
        <v>0</v>
      </c>
      <c r="E63" s="34">
        <f t="shared" si="5"/>
        <v>0</v>
      </c>
      <c r="F63" s="34" t="str">
        <f t="shared" si="3"/>
        <v/>
      </c>
      <c r="H63" s="110"/>
      <c r="I63" s="98"/>
      <c r="J63" s="98"/>
      <c r="K63" s="98"/>
      <c r="L63" s="92">
        <f>L53+L61</f>
        <v>0</v>
      </c>
      <c r="M63" s="111" t="s">
        <v>987</v>
      </c>
    </row>
    <row r="64" spans="1:13">
      <c r="A64" s="27" t="str">
        <f t="shared" si="2"/>
        <v>140</v>
      </c>
      <c r="B64" s="118">
        <v>1405</v>
      </c>
      <c r="C64" s="27" t="s">
        <v>403</v>
      </c>
      <c r="D64" s="34">
        <f t="shared" si="4"/>
        <v>0</v>
      </c>
      <c r="E64" s="34">
        <f t="shared" si="5"/>
        <v>0</v>
      </c>
      <c r="F64" s="34" t="str">
        <f t="shared" si="3"/>
        <v/>
      </c>
      <c r="H64" s="110"/>
      <c r="I64" s="98"/>
      <c r="J64" s="98"/>
      <c r="K64" s="98"/>
      <c r="L64" s="98"/>
      <c r="M64" s="109"/>
    </row>
    <row r="65" spans="1:13">
      <c r="A65" s="27" t="str">
        <f t="shared" si="2"/>
        <v>140</v>
      </c>
      <c r="B65" s="118">
        <v>1406</v>
      </c>
      <c r="C65" s="27" t="s">
        <v>404</v>
      </c>
      <c r="D65" s="34">
        <f t="shared" si="4"/>
        <v>0</v>
      </c>
      <c r="E65" s="34">
        <f t="shared" si="5"/>
        <v>0</v>
      </c>
      <c r="F65" s="34" t="str">
        <f t="shared" si="3"/>
        <v/>
      </c>
      <c r="H65" s="108" t="s">
        <v>988</v>
      </c>
      <c r="I65" s="98"/>
      <c r="J65" s="98"/>
      <c r="K65" s="98"/>
      <c r="L65" s="98" t="s">
        <v>1015</v>
      </c>
      <c r="M65" s="109"/>
    </row>
    <row r="66" spans="1:13">
      <c r="A66" s="27" t="str">
        <f t="shared" si="2"/>
        <v>140</v>
      </c>
      <c r="B66" s="118">
        <v>1407</v>
      </c>
      <c r="C66" s="27" t="s">
        <v>405</v>
      </c>
      <c r="D66" s="34">
        <f t="shared" si="4"/>
        <v>0</v>
      </c>
      <c r="E66" s="34">
        <f t="shared" si="5"/>
        <v>0</v>
      </c>
      <c r="F66" s="34" t="str">
        <f t="shared" si="3"/>
        <v/>
      </c>
      <c r="H66" s="110">
        <v>14</v>
      </c>
      <c r="I66" s="98"/>
      <c r="J66" s="98">
        <f>SUMIF(SgSachgruppe,$H66,SgEndBestand)</f>
        <v>0</v>
      </c>
      <c r="K66" s="98" t="str">
        <f>IF(F64&lt;&gt;"",VLOOKUP(F64,Sachgruppen,2,0),"")</f>
        <v/>
      </c>
      <c r="L66" s="98"/>
      <c r="M66" s="109" t="str">
        <f>IF(H66&lt;&gt;"",VLOOKUP(H66,Sachgruppen,2,0),"")</f>
        <v>Verwaltungsvermögen</v>
      </c>
    </row>
    <row r="67" spans="1:13">
      <c r="A67" s="27" t="str">
        <f t="shared" si="2"/>
        <v>140</v>
      </c>
      <c r="B67" s="118">
        <v>1409</v>
      </c>
      <c r="C67" s="27" t="s">
        <v>406</v>
      </c>
      <c r="D67" s="34">
        <f t="shared" si="4"/>
        <v>0</v>
      </c>
      <c r="E67" s="34">
        <f t="shared" si="5"/>
        <v>0</v>
      </c>
      <c r="F67" s="34" t="str">
        <f t="shared" si="3"/>
        <v/>
      </c>
      <c r="H67" s="110">
        <v>2068</v>
      </c>
      <c r="I67" s="98"/>
      <c r="J67" s="98">
        <f>-SUMIF(SgSachgruppe,$H67,SgEndBestand)</f>
        <v>0</v>
      </c>
      <c r="K67" s="98" t="str">
        <f>IF(F65&lt;&gt;"",VLOOKUP(F65,Sachgruppen,2,0),"")</f>
        <v/>
      </c>
      <c r="L67" s="98"/>
      <c r="M67" s="109" t="str">
        <f>IF(H67&lt;&gt;"",VLOOKUP(H67,Sachgruppen,2,0),"")</f>
        <v>Passivierte Investitionsbeiträge</v>
      </c>
    </row>
    <row r="68" spans="1:13">
      <c r="A68" s="27" t="str">
        <f t="shared" si="2"/>
        <v>14</v>
      </c>
      <c r="B68" s="118">
        <v>142</v>
      </c>
      <c r="C68" s="27" t="s">
        <v>407</v>
      </c>
      <c r="D68" s="34">
        <f t="shared" si="4"/>
        <v>0</v>
      </c>
      <c r="E68" s="34">
        <f t="shared" si="5"/>
        <v>0</v>
      </c>
      <c r="F68" s="34" t="str">
        <f t="shared" si="3"/>
        <v/>
      </c>
      <c r="H68" s="110"/>
      <c r="I68" s="98"/>
      <c r="J68" s="92">
        <f>SUM(J66:J67)</f>
        <v>0</v>
      </c>
      <c r="K68" s="98"/>
      <c r="L68" s="92">
        <f>J68</f>
        <v>0</v>
      </c>
      <c r="M68" s="111" t="s">
        <v>987</v>
      </c>
    </row>
    <row r="69" spans="1:13">
      <c r="A69" s="27" t="str">
        <f t="shared" ref="A69:A132" si="11">IF(LEN($B69)=4,LEFT($B69,3),IF(LEN($B69)=3,LEFT($B69,2),IF(LEN($B69)=2,LEFT($B69,1),"")))</f>
        <v>142</v>
      </c>
      <c r="B69" s="118">
        <v>1420</v>
      </c>
      <c r="C69" s="27" t="s">
        <v>408</v>
      </c>
      <c r="D69" s="34">
        <f t="shared" si="4"/>
        <v>0</v>
      </c>
      <c r="E69" s="34">
        <f t="shared" si="5"/>
        <v>0</v>
      </c>
      <c r="F69" s="34" t="str">
        <f t="shared" ref="F69:F132" si="12">IF(OR(B69=1,B69=3,B69=5,B69=7,B69=9000),E69-D69,IF(OR(B69=2,B69=4,B69=6,B69=8,B69=9001),-(E69-D69),""))</f>
        <v/>
      </c>
      <c r="H69" s="110"/>
      <c r="I69" s="98"/>
      <c r="J69" s="98"/>
      <c r="K69" s="98"/>
      <c r="L69" s="98"/>
      <c r="M69" s="109"/>
    </row>
    <row r="70" spans="1:13">
      <c r="A70" s="27" t="str">
        <f t="shared" si="11"/>
        <v>142</v>
      </c>
      <c r="B70" s="118">
        <v>1421</v>
      </c>
      <c r="C70" s="27" t="s">
        <v>409</v>
      </c>
      <c r="D70" s="34">
        <f t="shared" ref="D70:D133" si="13">IF(LEN(B70)&lt;4,SUMIF(SgNr,$B70,SgAnfBestand),SUMIF(DeKontoNr,B70,DeAnfBestand))</f>
        <v>0</v>
      </c>
      <c r="E70" s="34">
        <f t="shared" ref="E70:E133" si="14">IF(LEN(B70)&lt;4,SUMIF(SgNr,$B70,SgEndBestand),IF(B70&lt;3000,D70+SUMIF(DeKontoNr,B70,DeBuchBetrag),SUMIF(DeKontoNr,B70,DeBuchBetrag)))</f>
        <v>0</v>
      </c>
      <c r="F70" s="34" t="str">
        <f t="shared" si="12"/>
        <v/>
      </c>
      <c r="H70" s="112"/>
      <c r="I70" s="113"/>
      <c r="J70" s="113"/>
      <c r="K70" s="113"/>
      <c r="L70" s="114">
        <f>L68-L63</f>
        <v>0</v>
      </c>
      <c r="M70" s="115" t="s">
        <v>990</v>
      </c>
    </row>
    <row r="71" spans="1:13">
      <c r="A71" s="27" t="str">
        <f t="shared" si="11"/>
        <v>142</v>
      </c>
      <c r="B71" s="118">
        <v>1427</v>
      </c>
      <c r="C71" s="27" t="s">
        <v>410</v>
      </c>
      <c r="D71" s="34">
        <f t="shared" si="13"/>
        <v>0</v>
      </c>
      <c r="E71" s="34">
        <f t="shared" si="14"/>
        <v>0</v>
      </c>
      <c r="F71" s="34" t="str">
        <f t="shared" si="12"/>
        <v/>
      </c>
      <c r="H71" s="101"/>
      <c r="I71" s="98"/>
      <c r="J71" s="98"/>
      <c r="K71" s="98"/>
      <c r="L71" s="98"/>
      <c r="M71" s="101"/>
    </row>
    <row r="72" spans="1:13">
      <c r="A72" s="27" t="str">
        <f t="shared" si="11"/>
        <v>142</v>
      </c>
      <c r="B72" s="118">
        <v>1429</v>
      </c>
      <c r="C72" s="27" t="s">
        <v>411</v>
      </c>
      <c r="D72" s="34">
        <f t="shared" si="13"/>
        <v>0</v>
      </c>
      <c r="E72" s="34">
        <f t="shared" si="14"/>
        <v>0</v>
      </c>
      <c r="F72" s="34" t="str">
        <f t="shared" si="12"/>
        <v/>
      </c>
    </row>
    <row r="73" spans="1:13">
      <c r="A73" s="27" t="str">
        <f t="shared" si="11"/>
        <v>14</v>
      </c>
      <c r="B73" s="118">
        <v>144</v>
      </c>
      <c r="C73" s="27" t="s">
        <v>412</v>
      </c>
      <c r="D73" s="34">
        <f t="shared" si="13"/>
        <v>0</v>
      </c>
      <c r="E73" s="34">
        <f t="shared" si="14"/>
        <v>0</v>
      </c>
      <c r="F73" s="34" t="str">
        <f t="shared" si="12"/>
        <v/>
      </c>
    </row>
    <row r="74" spans="1:13">
      <c r="A74" s="27" t="str">
        <f t="shared" si="11"/>
        <v>144</v>
      </c>
      <c r="B74" s="118">
        <v>1440</v>
      </c>
      <c r="C74" s="27" t="s">
        <v>413</v>
      </c>
      <c r="D74" s="34">
        <f t="shared" si="13"/>
        <v>0</v>
      </c>
      <c r="E74" s="34">
        <f t="shared" si="14"/>
        <v>0</v>
      </c>
      <c r="F74" s="34" t="str">
        <f t="shared" si="12"/>
        <v/>
      </c>
      <c r="H74" s="99" t="s">
        <v>991</v>
      </c>
      <c r="I74" s="102"/>
      <c r="J74" s="102"/>
    </row>
    <row r="75" spans="1:13">
      <c r="A75" s="27" t="str">
        <f t="shared" si="11"/>
        <v>144</v>
      </c>
      <c r="B75" s="118">
        <v>1441</v>
      </c>
      <c r="C75" s="27" t="s">
        <v>414</v>
      </c>
      <c r="D75" s="34">
        <f t="shared" si="13"/>
        <v>0</v>
      </c>
      <c r="E75" s="34">
        <f t="shared" si="14"/>
        <v>0</v>
      </c>
      <c r="F75" s="34" t="str">
        <f t="shared" si="12"/>
        <v/>
      </c>
      <c r="H75" s="105"/>
      <c r="I75" s="106"/>
      <c r="J75" s="106"/>
      <c r="K75" s="106"/>
      <c r="L75" s="106"/>
      <c r="M75" s="107"/>
    </row>
    <row r="76" spans="1:13">
      <c r="A76" s="27" t="str">
        <f t="shared" si="11"/>
        <v>144</v>
      </c>
      <c r="B76" s="118">
        <v>1442</v>
      </c>
      <c r="C76" s="27" t="s">
        <v>415</v>
      </c>
      <c r="D76" s="34">
        <f t="shared" si="13"/>
        <v>0</v>
      </c>
      <c r="E76" s="34">
        <f t="shared" si="14"/>
        <v>0</v>
      </c>
      <c r="F76" s="34" t="str">
        <f t="shared" si="12"/>
        <v/>
      </c>
      <c r="H76" s="108" t="s">
        <v>992</v>
      </c>
      <c r="I76" s="98"/>
      <c r="J76" s="98"/>
      <c r="K76" s="98"/>
      <c r="L76" s="98"/>
      <c r="M76" s="109"/>
    </row>
    <row r="77" spans="1:13">
      <c r="A77" s="27" t="str">
        <f t="shared" si="11"/>
        <v>144</v>
      </c>
      <c r="B77" s="118">
        <v>1443</v>
      </c>
      <c r="C77" s="27" t="s">
        <v>416</v>
      </c>
      <c r="D77" s="34">
        <f t="shared" si="13"/>
        <v>0</v>
      </c>
      <c r="E77" s="34">
        <f t="shared" si="14"/>
        <v>0</v>
      </c>
      <c r="F77" s="34" t="str">
        <f t="shared" si="12"/>
        <v/>
      </c>
      <c r="H77" s="110">
        <v>108</v>
      </c>
      <c r="I77" s="98">
        <f>SUMIF(SgSachgruppe,$H77,SgAnfBestand)</f>
        <v>0</v>
      </c>
      <c r="J77" s="98"/>
      <c r="K77" s="98" t="str">
        <f>IF(F75&lt;&gt;"",VLOOKUP(F75,Sachgruppen,2,0),"")</f>
        <v/>
      </c>
      <c r="L77" s="92">
        <f>I77</f>
        <v>0</v>
      </c>
      <c r="M77" s="111" t="s">
        <v>992</v>
      </c>
    </row>
    <row r="78" spans="1:13">
      <c r="A78" s="27" t="str">
        <f t="shared" si="11"/>
        <v>144</v>
      </c>
      <c r="B78" s="118">
        <v>1444</v>
      </c>
      <c r="C78" s="27" t="s">
        <v>417</v>
      </c>
      <c r="D78" s="34">
        <f t="shared" si="13"/>
        <v>0</v>
      </c>
      <c r="E78" s="34">
        <f t="shared" si="14"/>
        <v>0</v>
      </c>
      <c r="F78" s="34" t="str">
        <f t="shared" si="12"/>
        <v/>
      </c>
      <c r="H78" s="110"/>
      <c r="I78" s="98"/>
      <c r="J78" s="98"/>
      <c r="K78" s="98"/>
      <c r="L78" s="98"/>
      <c r="M78" s="109"/>
    </row>
    <row r="79" spans="1:13">
      <c r="A79" s="27" t="str">
        <f t="shared" si="11"/>
        <v>144</v>
      </c>
      <c r="B79" s="118">
        <v>1445</v>
      </c>
      <c r="C79" s="27" t="s">
        <v>418</v>
      </c>
      <c r="D79" s="34">
        <f t="shared" si="13"/>
        <v>0</v>
      </c>
      <c r="E79" s="34">
        <f t="shared" si="14"/>
        <v>0</v>
      </c>
      <c r="F79" s="34" t="str">
        <f t="shared" si="12"/>
        <v/>
      </c>
      <c r="H79" s="108" t="s">
        <v>1002</v>
      </c>
      <c r="I79" s="92"/>
      <c r="J79" s="98"/>
      <c r="K79" s="98"/>
      <c r="L79" s="98"/>
      <c r="M79" s="111"/>
    </row>
    <row r="80" spans="1:13">
      <c r="A80" s="27" t="str">
        <f t="shared" si="11"/>
        <v>144</v>
      </c>
      <c r="B80" s="118">
        <v>1446</v>
      </c>
      <c r="C80" s="27" t="s">
        <v>419</v>
      </c>
      <c r="D80" s="34">
        <f t="shared" si="13"/>
        <v>0</v>
      </c>
      <c r="E80" s="34">
        <f t="shared" si="14"/>
        <v>0</v>
      </c>
      <c r="F80" s="34" t="str">
        <f t="shared" si="12"/>
        <v/>
      </c>
      <c r="H80" s="110">
        <v>70</v>
      </c>
      <c r="I80" s="98"/>
      <c r="J80" s="98">
        <f>SUMIF(SgSachgruppe,$H80,SgEndBestand)</f>
        <v>0</v>
      </c>
      <c r="K80" s="98"/>
      <c r="L80" s="98"/>
      <c r="M80" s="109" t="str">
        <f>IF(H80&lt;&gt;"",VLOOKUP(H80,Sachgruppen,2,0),"")</f>
        <v>Investitionen in Sachanlagen</v>
      </c>
    </row>
    <row r="81" spans="1:13">
      <c r="A81" s="27" t="str">
        <f t="shared" si="11"/>
        <v>144</v>
      </c>
      <c r="B81" s="118">
        <v>1447</v>
      </c>
      <c r="C81" s="27" t="s">
        <v>420</v>
      </c>
      <c r="D81" s="34">
        <f t="shared" si="13"/>
        <v>0</v>
      </c>
      <c r="E81" s="34">
        <f t="shared" si="14"/>
        <v>0</v>
      </c>
      <c r="F81" s="34" t="str">
        <f t="shared" si="12"/>
        <v/>
      </c>
      <c r="H81" s="110">
        <v>72</v>
      </c>
      <c r="I81" s="98"/>
      <c r="J81" s="98">
        <f>SUMIF(SgSachgruppe,$H81,SgEndBestand)</f>
        <v>0</v>
      </c>
      <c r="K81" s="98"/>
      <c r="L81" s="98"/>
      <c r="M81" s="109" t="str">
        <f>IF(H81&lt;&gt;"",VLOOKUP(H81,Sachgruppen,2,0),"")</f>
        <v>Erwerbs- und Verkaufsnebenkosten von Sachanlagen</v>
      </c>
    </row>
    <row r="82" spans="1:13">
      <c r="A82" s="27" t="str">
        <f t="shared" si="11"/>
        <v>144</v>
      </c>
      <c r="B82" s="118">
        <v>1448</v>
      </c>
      <c r="C82" s="27" t="s">
        <v>421</v>
      </c>
      <c r="D82" s="34">
        <f t="shared" si="13"/>
        <v>0</v>
      </c>
      <c r="E82" s="34">
        <f t="shared" si="14"/>
        <v>0</v>
      </c>
      <c r="F82" s="34" t="str">
        <f t="shared" si="12"/>
        <v/>
      </c>
      <c r="H82" s="110">
        <v>75</v>
      </c>
      <c r="I82" s="98"/>
      <c r="J82" s="98">
        <f>SUMIF(SgSachgruppe,$H82,SgEndBestand)</f>
        <v>0</v>
      </c>
      <c r="K82" s="98"/>
      <c r="L82" s="98"/>
      <c r="M82" s="109" t="str">
        <f>IF(H82&lt;&gt;"",VLOOKUP(H82,Sachgruppen,2,0),"")</f>
        <v>Übertragung von Sachanlagen aus dem Verwaltungsvermögen</v>
      </c>
    </row>
    <row r="83" spans="1:13">
      <c r="A83" s="27" t="str">
        <f t="shared" si="11"/>
        <v>14</v>
      </c>
      <c r="B83" s="118">
        <v>145</v>
      </c>
      <c r="C83" s="27" t="s">
        <v>422</v>
      </c>
      <c r="D83" s="34">
        <f t="shared" si="13"/>
        <v>0</v>
      </c>
      <c r="E83" s="34">
        <f t="shared" si="14"/>
        <v>0</v>
      </c>
      <c r="F83" s="34" t="str">
        <f t="shared" si="12"/>
        <v/>
      </c>
      <c r="H83" s="110">
        <v>77</v>
      </c>
      <c r="I83" s="98"/>
      <c r="J83" s="98">
        <f>SUMIF(SgSachgruppe,$H83,SgEndBestand)</f>
        <v>0</v>
      </c>
      <c r="K83" s="98"/>
      <c r="L83" s="98"/>
      <c r="M83" s="109" t="str">
        <f>IF(H83&lt;&gt;"",VLOOKUP(H83,Sachgruppen,2,0),"")</f>
        <v>Übertragung von realisierten Gewinnen aus Sachanlagen in die Erfolgsrechnung</v>
      </c>
    </row>
    <row r="84" spans="1:13">
      <c r="A84" s="27" t="str">
        <f t="shared" si="11"/>
        <v>145</v>
      </c>
      <c r="B84" s="118">
        <v>1450</v>
      </c>
      <c r="C84" s="27" t="s">
        <v>423</v>
      </c>
      <c r="D84" s="34">
        <f t="shared" si="13"/>
        <v>0</v>
      </c>
      <c r="E84" s="34">
        <f t="shared" si="14"/>
        <v>0</v>
      </c>
      <c r="F84" s="34" t="str">
        <f t="shared" si="12"/>
        <v/>
      </c>
      <c r="H84" s="110"/>
      <c r="I84" s="98"/>
      <c r="J84" s="92">
        <f>SUM(J80:J83)</f>
        <v>0</v>
      </c>
      <c r="K84" s="98">
        <f>J84</f>
        <v>0</v>
      </c>
      <c r="L84" s="98"/>
      <c r="M84" s="111" t="s">
        <v>993</v>
      </c>
    </row>
    <row r="85" spans="1:13">
      <c r="A85" s="27" t="str">
        <f t="shared" si="11"/>
        <v>145</v>
      </c>
      <c r="B85" s="118">
        <v>1451</v>
      </c>
      <c r="C85" s="27" t="s">
        <v>424</v>
      </c>
      <c r="D85" s="34">
        <f t="shared" si="13"/>
        <v>0</v>
      </c>
      <c r="E85" s="34">
        <f t="shared" si="14"/>
        <v>0</v>
      </c>
      <c r="F85" s="34" t="str">
        <f t="shared" si="12"/>
        <v/>
      </c>
      <c r="H85" s="110">
        <v>80</v>
      </c>
      <c r="I85" s="98"/>
      <c r="J85" s="98">
        <f>-SUMIF(SgSachgruppe,$H85,SgEndBestand)</f>
        <v>0</v>
      </c>
      <c r="K85" s="98"/>
      <c r="L85" s="98"/>
      <c r="M85" s="109" t="str">
        <f>IF(H85&lt;&gt;"",VLOOKUP(H85,Sachgruppen,2,0),"")</f>
        <v>Verkauf von Sachanlagen</v>
      </c>
    </row>
    <row r="86" spans="1:13">
      <c r="A86" s="27" t="str">
        <f t="shared" si="11"/>
        <v>145</v>
      </c>
      <c r="B86" s="118">
        <v>1452</v>
      </c>
      <c r="C86" s="27" t="s">
        <v>425</v>
      </c>
      <c r="D86" s="34">
        <f t="shared" si="13"/>
        <v>0</v>
      </c>
      <c r="E86" s="34">
        <f t="shared" si="14"/>
        <v>0</v>
      </c>
      <c r="F86" s="34" t="str">
        <f t="shared" si="12"/>
        <v/>
      </c>
      <c r="H86" s="110">
        <v>82</v>
      </c>
      <c r="I86" s="98"/>
      <c r="J86" s="98">
        <f>-SUMIF(SgSachgruppe,$H86,SgEndBestand)</f>
        <v>0</v>
      </c>
      <c r="K86" s="98"/>
      <c r="L86" s="98"/>
      <c r="M86" s="109" t="str">
        <f>IF(H86&lt;&gt;"",VLOOKUP(H86,Sachgruppen,2,0),"")</f>
        <v>Beiträge und Abgeltungen Dritter für Sachanlagen</v>
      </c>
    </row>
    <row r="87" spans="1:13">
      <c r="A87" s="27" t="str">
        <f t="shared" si="11"/>
        <v>145</v>
      </c>
      <c r="B87" s="118">
        <v>1453</v>
      </c>
      <c r="C87" s="27" t="s">
        <v>426</v>
      </c>
      <c r="D87" s="34">
        <f t="shared" si="13"/>
        <v>0</v>
      </c>
      <c r="E87" s="34">
        <f t="shared" si="14"/>
        <v>0</v>
      </c>
      <c r="F87" s="34" t="str">
        <f t="shared" si="12"/>
        <v/>
      </c>
      <c r="H87" s="110">
        <v>85</v>
      </c>
      <c r="I87" s="98"/>
      <c r="J87" s="98">
        <f>-SUMIF(SgSachgruppe,$H87,SgEndBestand)</f>
        <v>0</v>
      </c>
      <c r="K87" s="98"/>
      <c r="L87" s="98"/>
      <c r="M87" s="109" t="str">
        <f>IF(H87&lt;&gt;"",VLOOKUP(H87,Sachgruppen,2,0),"")</f>
        <v>Übertragung von Sachanlagen ins Verwaltungsvermögen</v>
      </c>
    </row>
    <row r="88" spans="1:13">
      <c r="A88" s="27" t="str">
        <f t="shared" si="11"/>
        <v>145</v>
      </c>
      <c r="B88" s="118">
        <v>1454</v>
      </c>
      <c r="C88" s="27" t="s">
        <v>427</v>
      </c>
      <c r="D88" s="34">
        <f t="shared" si="13"/>
        <v>0</v>
      </c>
      <c r="E88" s="34">
        <f t="shared" si="14"/>
        <v>0</v>
      </c>
      <c r="F88" s="34" t="str">
        <f t="shared" si="12"/>
        <v/>
      </c>
      <c r="H88" s="110">
        <v>87</v>
      </c>
      <c r="I88" s="98"/>
      <c r="J88" s="98">
        <f>-SUMIF(SgSachgruppe,$H88,SgEndBestand)</f>
        <v>0</v>
      </c>
      <c r="K88" s="98"/>
      <c r="L88" s="98"/>
      <c r="M88" s="109" t="str">
        <f>IF(H88&lt;&gt;"",VLOOKUP(H88,Sachgruppen,2,0),"")</f>
        <v>Übertragung von realisierten Verlusten aus Sachanlagen in die Erfolgsrechnung</v>
      </c>
    </row>
    <row r="89" spans="1:13">
      <c r="A89" s="27" t="str">
        <f t="shared" si="11"/>
        <v>145</v>
      </c>
      <c r="B89" s="118">
        <v>1455</v>
      </c>
      <c r="C89" s="27" t="s">
        <v>428</v>
      </c>
      <c r="D89" s="34">
        <f t="shared" si="13"/>
        <v>0</v>
      </c>
      <c r="E89" s="34">
        <f t="shared" si="14"/>
        <v>0</v>
      </c>
      <c r="F89" s="34" t="str">
        <f t="shared" si="12"/>
        <v/>
      </c>
      <c r="H89" s="110"/>
      <c r="I89" s="98"/>
      <c r="J89" s="92">
        <f>SUM(J85:J88)</f>
        <v>0</v>
      </c>
      <c r="K89" s="98">
        <f>J89</f>
        <v>0</v>
      </c>
      <c r="L89" s="98"/>
      <c r="M89" s="111" t="s">
        <v>994</v>
      </c>
    </row>
    <row r="90" spans="1:13">
      <c r="A90" s="27" t="str">
        <f t="shared" si="11"/>
        <v>145</v>
      </c>
      <c r="B90" s="118">
        <v>1456</v>
      </c>
      <c r="C90" s="27" t="s">
        <v>429</v>
      </c>
      <c r="D90" s="34">
        <f t="shared" si="13"/>
        <v>0</v>
      </c>
      <c r="E90" s="34">
        <f t="shared" si="14"/>
        <v>0</v>
      </c>
      <c r="F90" s="34" t="str">
        <f t="shared" si="12"/>
        <v/>
      </c>
      <c r="H90" s="110"/>
      <c r="I90" s="98"/>
      <c r="J90" s="98"/>
      <c r="K90" s="92">
        <f>SUM(K80:K89)</f>
        <v>0</v>
      </c>
      <c r="L90" s="98">
        <f>K90</f>
        <v>0</v>
      </c>
      <c r="M90" s="111" t="s">
        <v>995</v>
      </c>
    </row>
    <row r="91" spans="1:13">
      <c r="A91" s="27" t="str">
        <f t="shared" si="11"/>
        <v>145</v>
      </c>
      <c r="B91" s="118">
        <v>1457</v>
      </c>
      <c r="C91" s="27" t="s">
        <v>430</v>
      </c>
      <c r="D91" s="34">
        <f t="shared" si="13"/>
        <v>0</v>
      </c>
      <c r="E91" s="34">
        <f t="shared" si="14"/>
        <v>0</v>
      </c>
      <c r="F91" s="34" t="str">
        <f t="shared" si="12"/>
        <v/>
      </c>
      <c r="H91" s="108" t="s">
        <v>1000</v>
      </c>
      <c r="I91" s="98"/>
      <c r="J91" s="98" t="s">
        <v>981</v>
      </c>
      <c r="K91" s="98"/>
      <c r="L91" s="98"/>
      <c r="M91" s="109"/>
    </row>
    <row r="92" spans="1:13">
      <c r="A92" s="27" t="str">
        <f t="shared" si="11"/>
        <v>145</v>
      </c>
      <c r="B92" s="118">
        <v>1458</v>
      </c>
      <c r="C92" s="27" t="s">
        <v>431</v>
      </c>
      <c r="D92" s="34">
        <f t="shared" si="13"/>
        <v>0</v>
      </c>
      <c r="E92" s="34">
        <f t="shared" si="14"/>
        <v>0</v>
      </c>
      <c r="F92" s="34" t="str">
        <f t="shared" si="12"/>
        <v/>
      </c>
      <c r="H92" s="110">
        <v>89</v>
      </c>
      <c r="I92" s="98"/>
      <c r="J92" s="98">
        <f>SUMIF(SgSachgruppe,$H92,SgEndBestand)</f>
        <v>0</v>
      </c>
      <c r="K92" s="98"/>
      <c r="L92" s="98"/>
      <c r="M92" s="109" t="str">
        <f>IF(H92&lt;&gt;"",VLOOKUP(H92,Sachgruppen,2,0),"")</f>
        <v>Übertrag an Bilanz</v>
      </c>
    </row>
    <row r="93" spans="1:13">
      <c r="A93" s="27" t="str">
        <f t="shared" si="11"/>
        <v>14</v>
      </c>
      <c r="B93" s="118">
        <v>146</v>
      </c>
      <c r="C93" s="27" t="s">
        <v>432</v>
      </c>
      <c r="D93" s="34">
        <f t="shared" si="13"/>
        <v>0</v>
      </c>
      <c r="E93" s="34">
        <f t="shared" si="14"/>
        <v>0</v>
      </c>
      <c r="F93" s="34" t="str">
        <f t="shared" si="12"/>
        <v/>
      </c>
      <c r="H93" s="110">
        <v>79</v>
      </c>
      <c r="I93" s="98"/>
      <c r="J93" s="98">
        <f>-SUMIF(SgSachgruppe,$H93,SgEndBestand)</f>
        <v>0</v>
      </c>
      <c r="K93" s="98"/>
      <c r="L93" s="98"/>
      <c r="M93" s="109" t="str">
        <f>IF(H93&lt;&gt;"",VLOOKUP(H93,Sachgruppen,2,0),"")</f>
        <v>Übertrag an Bilanz</v>
      </c>
    </row>
    <row r="94" spans="1:13">
      <c r="A94" s="27" t="str">
        <f t="shared" si="11"/>
        <v>146</v>
      </c>
      <c r="B94" s="118">
        <v>1460</v>
      </c>
      <c r="C94" s="27" t="s">
        <v>433</v>
      </c>
      <c r="D94" s="34">
        <f t="shared" si="13"/>
        <v>0</v>
      </c>
      <c r="E94" s="34">
        <f t="shared" si="14"/>
        <v>0</v>
      </c>
      <c r="F94" s="34" t="str">
        <f t="shared" si="12"/>
        <v/>
      </c>
      <c r="H94" s="110"/>
      <c r="I94" s="98"/>
      <c r="J94" s="92">
        <f>SUM(J92:J93)</f>
        <v>0</v>
      </c>
      <c r="K94" s="98"/>
      <c r="L94" s="98"/>
      <c r="M94" s="109"/>
    </row>
    <row r="95" spans="1:13">
      <c r="A95" s="27" t="str">
        <f t="shared" si="11"/>
        <v>146</v>
      </c>
      <c r="B95" s="118">
        <v>1461</v>
      </c>
      <c r="C95" s="27" t="s">
        <v>434</v>
      </c>
      <c r="D95" s="34">
        <f t="shared" si="13"/>
        <v>0</v>
      </c>
      <c r="E95" s="34">
        <f t="shared" si="14"/>
        <v>0</v>
      </c>
      <c r="F95" s="34" t="str">
        <f t="shared" si="12"/>
        <v/>
      </c>
      <c r="H95" s="110"/>
      <c r="I95" s="98"/>
      <c r="J95" s="98"/>
      <c r="K95" s="98"/>
      <c r="L95" s="92">
        <f>L77+L90</f>
        <v>0</v>
      </c>
      <c r="M95" s="111" t="s">
        <v>984</v>
      </c>
    </row>
    <row r="96" spans="1:13">
      <c r="A96" s="27" t="str">
        <f t="shared" si="11"/>
        <v>146</v>
      </c>
      <c r="B96" s="118">
        <v>1462</v>
      </c>
      <c r="C96" s="27" t="s">
        <v>435</v>
      </c>
      <c r="D96" s="34">
        <f t="shared" si="13"/>
        <v>0</v>
      </c>
      <c r="E96" s="34">
        <f t="shared" si="14"/>
        <v>0</v>
      </c>
      <c r="F96" s="34" t="str">
        <f t="shared" si="12"/>
        <v/>
      </c>
      <c r="H96" s="108" t="s">
        <v>999</v>
      </c>
      <c r="I96" s="98"/>
      <c r="J96" s="98"/>
      <c r="K96" s="98"/>
      <c r="L96" s="98"/>
      <c r="M96" s="109"/>
    </row>
    <row r="97" spans="1:13">
      <c r="A97" s="27" t="str">
        <f t="shared" si="11"/>
        <v>146</v>
      </c>
      <c r="B97" s="118">
        <v>1463</v>
      </c>
      <c r="C97" s="27" t="s">
        <v>436</v>
      </c>
      <c r="D97" s="34">
        <f t="shared" si="13"/>
        <v>0</v>
      </c>
      <c r="E97" s="34">
        <f t="shared" si="14"/>
        <v>0</v>
      </c>
      <c r="F97" s="34" t="str">
        <f t="shared" si="12"/>
        <v/>
      </c>
      <c r="H97" s="110">
        <v>3441</v>
      </c>
      <c r="I97" s="98"/>
      <c r="J97" s="98">
        <f>-SUMIF(SgSachgruppe,$H97,SgEndBestand)</f>
        <v>0</v>
      </c>
      <c r="K97" s="98"/>
      <c r="L97" s="98"/>
      <c r="M97" s="109" t="str">
        <f>IF(H97&lt;&gt;"",VLOOKUP(H97,Sachgruppen,2,0),"")</f>
        <v>Wertberichtigungen Sachanlagen FV</v>
      </c>
    </row>
    <row r="98" spans="1:13">
      <c r="A98" s="27" t="str">
        <f t="shared" si="11"/>
        <v>146</v>
      </c>
      <c r="B98" s="118">
        <v>1464</v>
      </c>
      <c r="C98" s="27" t="s">
        <v>437</v>
      </c>
      <c r="D98" s="34">
        <f t="shared" si="13"/>
        <v>0</v>
      </c>
      <c r="E98" s="34">
        <f t="shared" si="14"/>
        <v>0</v>
      </c>
      <c r="F98" s="34" t="str">
        <f t="shared" si="12"/>
        <v/>
      </c>
      <c r="H98" s="110">
        <v>4443</v>
      </c>
      <c r="I98" s="98"/>
      <c r="J98" s="98">
        <f>SUMIF(SgSachgruppe,$H98,SgEndBestand)</f>
        <v>0</v>
      </c>
      <c r="K98" s="98"/>
      <c r="L98" s="98"/>
      <c r="M98" s="109" t="str">
        <f>IF(H98&lt;&gt;"",VLOOKUP(H98,Sachgruppen,2,0),"")</f>
        <v>Marktwertanpassungen Liegenschaften</v>
      </c>
    </row>
    <row r="99" spans="1:13">
      <c r="A99" s="27" t="str">
        <f t="shared" si="11"/>
        <v>146</v>
      </c>
      <c r="B99" s="118">
        <v>1465</v>
      </c>
      <c r="C99" s="27" t="s">
        <v>438</v>
      </c>
      <c r="D99" s="34">
        <f t="shared" si="13"/>
        <v>0</v>
      </c>
      <c r="E99" s="34">
        <f t="shared" si="14"/>
        <v>0</v>
      </c>
      <c r="F99" s="34" t="str">
        <f t="shared" si="12"/>
        <v/>
      </c>
      <c r="H99" s="110">
        <v>4449</v>
      </c>
      <c r="I99" s="98"/>
      <c r="J99" s="98">
        <f>SUMIF(SgSachgruppe,$H99,SgEndBestand)</f>
        <v>0</v>
      </c>
      <c r="K99" s="98"/>
      <c r="L99" s="98"/>
      <c r="M99" s="109" t="str">
        <f>IF(H99&lt;&gt;"",VLOOKUP(H99,Sachgruppen,2,0),"")</f>
        <v>Marktwertanpassungen übrige Sachanlagen</v>
      </c>
    </row>
    <row r="100" spans="1:13">
      <c r="A100" s="27" t="str">
        <f t="shared" si="11"/>
        <v>146</v>
      </c>
      <c r="B100" s="118">
        <v>1466</v>
      </c>
      <c r="C100" s="27" t="s">
        <v>439</v>
      </c>
      <c r="D100" s="34">
        <f t="shared" si="13"/>
        <v>0</v>
      </c>
      <c r="E100" s="34">
        <f t="shared" si="14"/>
        <v>0</v>
      </c>
      <c r="F100" s="34" t="str">
        <f t="shared" si="12"/>
        <v/>
      </c>
      <c r="H100" s="110"/>
      <c r="I100" s="98"/>
      <c r="J100" s="92">
        <f>SUM(J97:J99)</f>
        <v>0</v>
      </c>
      <c r="K100" s="98"/>
      <c r="L100" s="98">
        <f>J100</f>
        <v>0</v>
      </c>
      <c r="M100" s="111" t="s">
        <v>986</v>
      </c>
    </row>
    <row r="101" spans="1:13">
      <c r="A101" s="27" t="str">
        <f t="shared" si="11"/>
        <v>146</v>
      </c>
      <c r="B101" s="118">
        <v>1467</v>
      </c>
      <c r="C101" s="27" t="s">
        <v>440</v>
      </c>
      <c r="D101" s="34">
        <f t="shared" si="13"/>
        <v>0</v>
      </c>
      <c r="E101" s="34">
        <f t="shared" si="14"/>
        <v>0</v>
      </c>
      <c r="F101" s="34" t="str">
        <f t="shared" si="12"/>
        <v/>
      </c>
      <c r="H101" s="110"/>
      <c r="I101" s="98"/>
      <c r="J101" s="98"/>
      <c r="K101" s="98"/>
      <c r="L101" s="98"/>
      <c r="M101" s="109"/>
    </row>
    <row r="102" spans="1:13">
      <c r="A102" s="27" t="str">
        <f t="shared" si="11"/>
        <v>146</v>
      </c>
      <c r="B102" s="118">
        <v>1468</v>
      </c>
      <c r="C102" s="27" t="s">
        <v>441</v>
      </c>
      <c r="D102" s="34">
        <f t="shared" si="13"/>
        <v>0</v>
      </c>
      <c r="E102" s="34">
        <f t="shared" si="14"/>
        <v>0</v>
      </c>
      <c r="F102" s="34" t="str">
        <f t="shared" si="12"/>
        <v/>
      </c>
      <c r="H102" s="110"/>
      <c r="I102" s="98"/>
      <c r="J102" s="98"/>
      <c r="K102" s="98"/>
      <c r="L102" s="92">
        <f>L95+L100</f>
        <v>0</v>
      </c>
      <c r="M102" s="111" t="s">
        <v>1003</v>
      </c>
    </row>
    <row r="103" spans="1:13">
      <c r="A103" s="27" t="str">
        <f t="shared" si="11"/>
        <v>146</v>
      </c>
      <c r="B103" s="118">
        <v>1469</v>
      </c>
      <c r="C103" s="27" t="s">
        <v>442</v>
      </c>
      <c r="D103" s="34">
        <f t="shared" si="13"/>
        <v>0</v>
      </c>
      <c r="E103" s="34">
        <f t="shared" si="14"/>
        <v>0</v>
      </c>
      <c r="F103" s="34" t="str">
        <f t="shared" si="12"/>
        <v/>
      </c>
      <c r="H103" s="110"/>
      <c r="I103" s="98"/>
      <c r="J103" s="98"/>
      <c r="K103" s="98"/>
      <c r="L103" s="98"/>
      <c r="M103" s="109"/>
    </row>
    <row r="104" spans="1:13">
      <c r="A104" s="27" t="str">
        <f t="shared" si="11"/>
        <v/>
      </c>
      <c r="B104" s="118">
        <v>2</v>
      </c>
      <c r="C104" s="27" t="s">
        <v>683</v>
      </c>
      <c r="D104" s="34">
        <f t="shared" si="13"/>
        <v>0</v>
      </c>
      <c r="E104" s="34">
        <f t="shared" si="14"/>
        <v>0</v>
      </c>
      <c r="F104" s="34">
        <f t="shared" si="12"/>
        <v>0</v>
      </c>
      <c r="H104" s="108" t="s">
        <v>1003</v>
      </c>
      <c r="I104" s="98"/>
      <c r="J104" s="98"/>
      <c r="K104" s="98"/>
      <c r="L104" s="98" t="s">
        <v>1015</v>
      </c>
      <c r="M104" s="109"/>
    </row>
    <row r="105" spans="1:13">
      <c r="A105" s="27" t="str">
        <f t="shared" si="11"/>
        <v>2</v>
      </c>
      <c r="B105" s="118">
        <v>20</v>
      </c>
      <c r="C105" s="27" t="s">
        <v>443</v>
      </c>
      <c r="D105" s="34">
        <f t="shared" si="13"/>
        <v>0</v>
      </c>
      <c r="E105" s="34">
        <f t="shared" si="14"/>
        <v>0</v>
      </c>
      <c r="F105" s="34" t="str">
        <f t="shared" si="12"/>
        <v/>
      </c>
      <c r="H105" s="110">
        <v>108</v>
      </c>
      <c r="I105" s="98"/>
      <c r="J105" s="98">
        <f>SUMIF(SgSachgruppe,$H105,SgEndBestand)</f>
        <v>0</v>
      </c>
      <c r="K105" s="98" t="str">
        <f>IF(F115&lt;&gt;"",VLOOKUP(F115,Sachgruppen,2,0),"")</f>
        <v/>
      </c>
      <c r="L105" s="92">
        <f>J105</f>
        <v>0</v>
      </c>
      <c r="M105" s="111" t="s">
        <v>1003</v>
      </c>
    </row>
    <row r="106" spans="1:13">
      <c r="A106" s="27" t="str">
        <f t="shared" si="11"/>
        <v>20</v>
      </c>
      <c r="B106" s="118">
        <v>200</v>
      </c>
      <c r="C106" s="27" t="s">
        <v>444</v>
      </c>
      <c r="D106" s="34">
        <f t="shared" si="13"/>
        <v>0</v>
      </c>
      <c r="E106" s="34">
        <f t="shared" si="14"/>
        <v>0</v>
      </c>
      <c r="F106" s="34" t="str">
        <f t="shared" si="12"/>
        <v/>
      </c>
      <c r="H106" s="110"/>
      <c r="I106" s="98"/>
      <c r="J106" s="98"/>
      <c r="K106" s="98"/>
      <c r="L106" s="98"/>
      <c r="M106" s="109"/>
    </row>
    <row r="107" spans="1:13">
      <c r="A107" s="27" t="str">
        <f t="shared" si="11"/>
        <v>200</v>
      </c>
      <c r="B107" s="118">
        <v>2000</v>
      </c>
      <c r="C107" s="27" t="s">
        <v>445</v>
      </c>
      <c r="D107" s="34">
        <f t="shared" si="13"/>
        <v>0</v>
      </c>
      <c r="E107" s="34">
        <f t="shared" si="14"/>
        <v>0</v>
      </c>
      <c r="F107" s="34" t="str">
        <f t="shared" si="12"/>
        <v/>
      </c>
      <c r="H107" s="112"/>
      <c r="I107" s="113"/>
      <c r="J107" s="113"/>
      <c r="K107" s="113"/>
      <c r="L107" s="114">
        <f>L105-L102</f>
        <v>0</v>
      </c>
      <c r="M107" s="115" t="s">
        <v>990</v>
      </c>
    </row>
    <row r="108" spans="1:13">
      <c r="A108" s="27" t="str">
        <f t="shared" si="11"/>
        <v>200</v>
      </c>
      <c r="B108" s="118">
        <v>2001</v>
      </c>
      <c r="C108" s="27" t="s">
        <v>359</v>
      </c>
      <c r="D108" s="34">
        <f t="shared" si="13"/>
        <v>0</v>
      </c>
      <c r="E108" s="34">
        <f t="shared" si="14"/>
        <v>0</v>
      </c>
      <c r="F108" s="34" t="str">
        <f t="shared" si="12"/>
        <v/>
      </c>
      <c r="H108" s="101"/>
      <c r="I108" s="98"/>
      <c r="J108" s="98"/>
      <c r="K108" s="98"/>
      <c r="L108" s="98"/>
      <c r="M108" s="101"/>
    </row>
    <row r="109" spans="1:13">
      <c r="A109" s="27" t="str">
        <f t="shared" si="11"/>
        <v>200</v>
      </c>
      <c r="B109" s="118">
        <v>2002</v>
      </c>
      <c r="C109" s="27" t="s">
        <v>372</v>
      </c>
      <c r="D109" s="34">
        <f t="shared" si="13"/>
        <v>0</v>
      </c>
      <c r="E109" s="34">
        <f t="shared" si="14"/>
        <v>0</v>
      </c>
      <c r="F109" s="34" t="str">
        <f t="shared" si="12"/>
        <v/>
      </c>
    </row>
    <row r="110" spans="1:13">
      <c r="A110" s="27" t="str">
        <f t="shared" si="11"/>
        <v>200</v>
      </c>
      <c r="B110" s="118">
        <v>2003</v>
      </c>
      <c r="C110" s="27" t="s">
        <v>446</v>
      </c>
      <c r="D110" s="34">
        <f t="shared" si="13"/>
        <v>0</v>
      </c>
      <c r="E110" s="34">
        <f t="shared" si="14"/>
        <v>0</v>
      </c>
      <c r="F110" s="34" t="str">
        <f t="shared" si="12"/>
        <v/>
      </c>
    </row>
    <row r="111" spans="1:13">
      <c r="A111" s="27" t="str">
        <f t="shared" si="11"/>
        <v>200</v>
      </c>
      <c r="B111" s="118">
        <v>2004</v>
      </c>
      <c r="C111" s="27" t="s">
        <v>447</v>
      </c>
      <c r="D111" s="34">
        <f t="shared" si="13"/>
        <v>0</v>
      </c>
      <c r="E111" s="34">
        <f t="shared" si="14"/>
        <v>0</v>
      </c>
      <c r="F111" s="34" t="str">
        <f t="shared" si="12"/>
        <v/>
      </c>
      <c r="H111" s="99" t="s">
        <v>1009</v>
      </c>
      <c r="I111" s="102"/>
      <c r="J111" s="102"/>
    </row>
    <row r="112" spans="1:13">
      <c r="A112" s="27" t="str">
        <f t="shared" si="11"/>
        <v>200</v>
      </c>
      <c r="B112" s="118">
        <v>2005</v>
      </c>
      <c r="C112" s="27" t="s">
        <v>363</v>
      </c>
      <c r="D112" s="34">
        <f t="shared" si="13"/>
        <v>0</v>
      </c>
      <c r="E112" s="34">
        <f t="shared" si="14"/>
        <v>0</v>
      </c>
      <c r="F112" s="34" t="str">
        <f t="shared" si="12"/>
        <v/>
      </c>
      <c r="H112" s="105"/>
      <c r="I112" s="106"/>
      <c r="J112" s="106"/>
      <c r="K112" s="106"/>
      <c r="L112" s="106"/>
      <c r="M112" s="107"/>
    </row>
    <row r="113" spans="1:13">
      <c r="A113" s="27" t="str">
        <f t="shared" si="11"/>
        <v>200</v>
      </c>
      <c r="B113" s="118">
        <v>2006</v>
      </c>
      <c r="C113" s="27" t="s">
        <v>448</v>
      </c>
      <c r="D113" s="34">
        <f t="shared" si="13"/>
        <v>0</v>
      </c>
      <c r="E113" s="34">
        <f t="shared" si="14"/>
        <v>0</v>
      </c>
      <c r="F113" s="34" t="str">
        <f t="shared" si="12"/>
        <v/>
      </c>
      <c r="H113" s="110">
        <v>2090</v>
      </c>
      <c r="I113" s="98">
        <f>SUMIF(SgSachgruppe,$H113,SgAnfBestand)</f>
        <v>0</v>
      </c>
      <c r="J113" s="98"/>
      <c r="K113" s="98"/>
      <c r="L113" s="98"/>
      <c r="M113" s="109" t="str">
        <f>IF(H113&lt;&gt;"",VLOOKUP(H113,Sachgruppen,2,0),"")</f>
        <v>Verbindlichkeiten gegenüber Spezialfinanzierungen im FK</v>
      </c>
    </row>
    <row r="114" spans="1:13">
      <c r="A114" s="27" t="str">
        <f t="shared" si="11"/>
        <v>200</v>
      </c>
      <c r="B114" s="118">
        <v>2009</v>
      </c>
      <c r="C114" s="27" t="s">
        <v>449</v>
      </c>
      <c r="D114" s="34">
        <f t="shared" si="13"/>
        <v>0</v>
      </c>
      <c r="E114" s="34">
        <f t="shared" si="14"/>
        <v>0</v>
      </c>
      <c r="F114" s="34" t="str">
        <f t="shared" si="12"/>
        <v/>
      </c>
      <c r="H114" s="110">
        <v>1090</v>
      </c>
      <c r="I114" s="98">
        <f>-SUMIF(SgSachgruppe,$H114,SgAnfBestand)</f>
        <v>0</v>
      </c>
      <c r="J114" s="98"/>
      <c r="K114" s="98"/>
      <c r="L114" s="98"/>
      <c r="M114" s="109" t="str">
        <f>IF(H114&lt;&gt;"",VLOOKUP(H114,Sachgruppen,2,0),"")</f>
        <v>Forderungen gegenüber Spezialfinanzierungen im FK</v>
      </c>
    </row>
    <row r="115" spans="1:13">
      <c r="A115" s="27" t="str">
        <f t="shared" si="11"/>
        <v>20</v>
      </c>
      <c r="B115" s="118">
        <v>201</v>
      </c>
      <c r="C115" s="27" t="s">
        <v>450</v>
      </c>
      <c r="D115" s="34">
        <f t="shared" si="13"/>
        <v>0</v>
      </c>
      <c r="E115" s="34">
        <f t="shared" si="14"/>
        <v>0</v>
      </c>
      <c r="F115" s="34" t="str">
        <f t="shared" si="12"/>
        <v/>
      </c>
      <c r="H115" s="110"/>
      <c r="I115" s="92">
        <f>SUM(I113:I114)</f>
        <v>0</v>
      </c>
      <c r="J115" s="98"/>
      <c r="K115" s="98"/>
      <c r="L115" s="98">
        <f>I115</f>
        <v>0</v>
      </c>
      <c r="M115" s="111" t="s">
        <v>1010</v>
      </c>
    </row>
    <row r="116" spans="1:13">
      <c r="A116" s="27" t="str">
        <f t="shared" si="11"/>
        <v>201</v>
      </c>
      <c r="B116" s="118">
        <v>2010</v>
      </c>
      <c r="C116" s="27" t="s">
        <v>451</v>
      </c>
      <c r="D116" s="34">
        <f t="shared" si="13"/>
        <v>0</v>
      </c>
      <c r="E116" s="34">
        <f t="shared" si="14"/>
        <v>0</v>
      </c>
      <c r="F116" s="34" t="str">
        <f t="shared" si="12"/>
        <v/>
      </c>
      <c r="H116" s="110">
        <v>3500</v>
      </c>
      <c r="I116" s="98"/>
      <c r="J116" s="98">
        <f>SUMIF(SgSachgruppe,$H116,SgEndBestand)</f>
        <v>0</v>
      </c>
      <c r="K116" s="98"/>
      <c r="L116" s="98"/>
      <c r="M116" s="109" t="str">
        <f>IF(H116&lt;&gt;"",VLOOKUP(H116,Sachgruppen,2,0),"")</f>
        <v>Einlagen in Spezialfinanzierungen FK</v>
      </c>
    </row>
    <row r="117" spans="1:13">
      <c r="A117" s="27" t="str">
        <f t="shared" si="11"/>
        <v>201</v>
      </c>
      <c r="B117" s="118">
        <v>2011</v>
      </c>
      <c r="C117" s="27" t="s">
        <v>452</v>
      </c>
      <c r="D117" s="34">
        <f t="shared" si="13"/>
        <v>0</v>
      </c>
      <c r="E117" s="34">
        <f t="shared" si="14"/>
        <v>0</v>
      </c>
      <c r="F117" s="34" t="str">
        <f t="shared" si="12"/>
        <v/>
      </c>
      <c r="H117" s="110">
        <v>4500</v>
      </c>
      <c r="I117" s="98"/>
      <c r="J117" s="98">
        <f>-SUMIF(SgSachgruppe,$H117,SgEndBestand)</f>
        <v>0</v>
      </c>
      <c r="K117" s="98"/>
      <c r="L117" s="98"/>
      <c r="M117" s="109" t="str">
        <f>IF(H117&lt;&gt;"",VLOOKUP(H117,Sachgruppen,2,0),"")</f>
        <v>Entnahmen aus Spezialfinanzierungen des FK</v>
      </c>
    </row>
    <row r="118" spans="1:13">
      <c r="A118" s="27" t="str">
        <f t="shared" si="11"/>
        <v>201</v>
      </c>
      <c r="B118" s="118">
        <v>2012</v>
      </c>
      <c r="C118" s="27" t="s">
        <v>453</v>
      </c>
      <c r="D118" s="34">
        <f t="shared" si="13"/>
        <v>0</v>
      </c>
      <c r="E118" s="34">
        <f t="shared" si="14"/>
        <v>0</v>
      </c>
      <c r="F118" s="34" t="str">
        <f t="shared" si="12"/>
        <v/>
      </c>
      <c r="H118" s="110"/>
      <c r="I118" s="98"/>
      <c r="J118" s="92">
        <f>SUM(J116:J117)</f>
        <v>0</v>
      </c>
      <c r="K118" s="98"/>
      <c r="L118" s="98">
        <f>J118</f>
        <v>0</v>
      </c>
      <c r="M118" s="111" t="s">
        <v>1011</v>
      </c>
    </row>
    <row r="119" spans="1:13">
      <c r="A119" s="27" t="str">
        <f t="shared" si="11"/>
        <v>201</v>
      </c>
      <c r="B119" s="118">
        <v>2013</v>
      </c>
      <c r="C119" s="27" t="s">
        <v>454</v>
      </c>
      <c r="D119" s="34">
        <f t="shared" si="13"/>
        <v>0</v>
      </c>
      <c r="E119" s="34">
        <f t="shared" si="14"/>
        <v>0</v>
      </c>
      <c r="F119" s="34" t="str">
        <f t="shared" si="12"/>
        <v/>
      </c>
      <c r="H119" s="110"/>
      <c r="I119" s="98"/>
      <c r="J119" s="98"/>
      <c r="K119" s="98"/>
      <c r="L119" s="92">
        <f>L115+L118</f>
        <v>0</v>
      </c>
      <c r="M119" s="111" t="s">
        <v>1012</v>
      </c>
    </row>
    <row r="120" spans="1:13">
      <c r="A120" s="27" t="str">
        <f t="shared" si="11"/>
        <v>201</v>
      </c>
      <c r="B120" s="118">
        <v>2014</v>
      </c>
      <c r="C120" s="27" t="s">
        <v>455</v>
      </c>
      <c r="D120" s="34">
        <f t="shared" si="13"/>
        <v>0</v>
      </c>
      <c r="E120" s="34">
        <f t="shared" si="14"/>
        <v>0</v>
      </c>
      <c r="F120" s="34" t="str">
        <f t="shared" si="12"/>
        <v/>
      </c>
      <c r="H120" s="110"/>
      <c r="I120" s="98"/>
      <c r="J120" s="98"/>
      <c r="K120" s="98"/>
      <c r="L120" s="98"/>
      <c r="M120" s="109"/>
    </row>
    <row r="121" spans="1:13">
      <c r="A121" s="27" t="str">
        <f t="shared" si="11"/>
        <v>201</v>
      </c>
      <c r="B121" s="118">
        <v>2015</v>
      </c>
      <c r="C121" s="27" t="s">
        <v>456</v>
      </c>
      <c r="D121" s="34">
        <f t="shared" si="13"/>
        <v>0</v>
      </c>
      <c r="E121" s="34">
        <f t="shared" si="14"/>
        <v>0</v>
      </c>
      <c r="F121" s="34" t="str">
        <f t="shared" si="12"/>
        <v/>
      </c>
      <c r="H121" s="108" t="s">
        <v>1012</v>
      </c>
      <c r="I121" s="98"/>
      <c r="J121" s="98"/>
      <c r="K121" s="98"/>
      <c r="L121" s="98" t="s">
        <v>1015</v>
      </c>
      <c r="M121" s="109"/>
    </row>
    <row r="122" spans="1:13">
      <c r="A122" s="27" t="str">
        <f t="shared" si="11"/>
        <v>201</v>
      </c>
      <c r="B122" s="118">
        <v>2016</v>
      </c>
      <c r="C122" s="27" t="s">
        <v>457</v>
      </c>
      <c r="D122" s="34">
        <f t="shared" si="13"/>
        <v>0</v>
      </c>
      <c r="E122" s="34">
        <f t="shared" si="14"/>
        <v>0</v>
      </c>
      <c r="F122" s="34" t="str">
        <f t="shared" si="12"/>
        <v/>
      </c>
      <c r="H122" s="110">
        <v>2090</v>
      </c>
      <c r="I122" s="98"/>
      <c r="J122" s="98">
        <f>SUMIF(SgSachgruppe,$H122,SgEndBestand)</f>
        <v>0</v>
      </c>
      <c r="K122" s="98"/>
      <c r="L122" s="98"/>
      <c r="M122" s="109" t="str">
        <f>IF(H122&lt;&gt;"",VLOOKUP(H122,Sachgruppen,2,0),"")</f>
        <v>Verbindlichkeiten gegenüber Spezialfinanzierungen im FK</v>
      </c>
    </row>
    <row r="123" spans="1:13">
      <c r="A123" s="27" t="str">
        <f t="shared" si="11"/>
        <v>201</v>
      </c>
      <c r="B123" s="118">
        <v>2019</v>
      </c>
      <c r="C123" s="27" t="s">
        <v>458</v>
      </c>
      <c r="D123" s="34">
        <f t="shared" si="13"/>
        <v>0</v>
      </c>
      <c r="E123" s="34">
        <f t="shared" si="14"/>
        <v>0</v>
      </c>
      <c r="F123" s="34" t="str">
        <f t="shared" si="12"/>
        <v/>
      </c>
      <c r="H123" s="110">
        <v>1090</v>
      </c>
      <c r="I123" s="98"/>
      <c r="J123" s="98">
        <f>-SUMIF(SgSachgruppe,$H123,SgEndBestand)</f>
        <v>0</v>
      </c>
      <c r="K123" s="98"/>
      <c r="L123" s="98"/>
      <c r="M123" s="109" t="str">
        <f>IF(H123&lt;&gt;"",VLOOKUP(H123,Sachgruppen,2,0),"")</f>
        <v>Forderungen gegenüber Spezialfinanzierungen im FK</v>
      </c>
    </row>
    <row r="124" spans="1:13">
      <c r="A124" s="27" t="str">
        <f t="shared" si="11"/>
        <v>20</v>
      </c>
      <c r="B124" s="118">
        <v>204</v>
      </c>
      <c r="C124" s="27" t="s">
        <v>459</v>
      </c>
      <c r="D124" s="34">
        <f t="shared" si="13"/>
        <v>0</v>
      </c>
      <c r="E124" s="34">
        <f t="shared" si="14"/>
        <v>0</v>
      </c>
      <c r="F124" s="34" t="str">
        <f t="shared" si="12"/>
        <v/>
      </c>
      <c r="H124" s="110"/>
      <c r="I124" s="98"/>
      <c r="J124" s="92">
        <f>SUM(J122:J123)</f>
        <v>0</v>
      </c>
      <c r="K124" s="98"/>
      <c r="L124" s="92">
        <f>J124</f>
        <v>0</v>
      </c>
      <c r="M124" s="111" t="s">
        <v>1012</v>
      </c>
    </row>
    <row r="125" spans="1:13">
      <c r="A125" s="27" t="str">
        <f t="shared" si="11"/>
        <v>204</v>
      </c>
      <c r="B125" s="118">
        <v>2040</v>
      </c>
      <c r="C125" s="27" t="s">
        <v>3</v>
      </c>
      <c r="D125" s="34">
        <f t="shared" si="13"/>
        <v>0</v>
      </c>
      <c r="E125" s="34">
        <f t="shared" si="14"/>
        <v>0</v>
      </c>
      <c r="F125" s="34" t="str">
        <f t="shared" si="12"/>
        <v/>
      </c>
      <c r="H125" s="110"/>
      <c r="I125" s="98"/>
      <c r="J125" s="98"/>
      <c r="K125" s="98"/>
      <c r="L125" s="98"/>
      <c r="M125" s="109"/>
    </row>
    <row r="126" spans="1:13">
      <c r="A126" s="27" t="str">
        <f t="shared" si="11"/>
        <v>204</v>
      </c>
      <c r="B126" s="118">
        <v>2041</v>
      </c>
      <c r="C126" s="27" t="s">
        <v>33</v>
      </c>
      <c r="D126" s="34">
        <f t="shared" si="13"/>
        <v>0</v>
      </c>
      <c r="E126" s="34">
        <f t="shared" si="14"/>
        <v>0</v>
      </c>
      <c r="F126" s="34" t="str">
        <f t="shared" si="12"/>
        <v/>
      </c>
      <c r="H126" s="112"/>
      <c r="I126" s="113"/>
      <c r="J126" s="113"/>
      <c r="K126" s="113"/>
      <c r="L126" s="114">
        <f>L124-L119</f>
        <v>0</v>
      </c>
      <c r="M126" s="115" t="s">
        <v>990</v>
      </c>
    </row>
    <row r="127" spans="1:13">
      <c r="A127" s="27" t="str">
        <f t="shared" si="11"/>
        <v>204</v>
      </c>
      <c r="B127" s="118">
        <v>2042</v>
      </c>
      <c r="C127" s="27" t="s">
        <v>372</v>
      </c>
      <c r="D127" s="34">
        <f t="shared" si="13"/>
        <v>0</v>
      </c>
      <c r="E127" s="34">
        <f t="shared" si="14"/>
        <v>0</v>
      </c>
      <c r="F127" s="34" t="str">
        <f t="shared" si="12"/>
        <v/>
      </c>
    </row>
    <row r="128" spans="1:13">
      <c r="A128" s="27" t="str">
        <f t="shared" si="11"/>
        <v>204</v>
      </c>
      <c r="B128" s="118">
        <v>2043</v>
      </c>
      <c r="C128" s="27" t="s">
        <v>373</v>
      </c>
      <c r="D128" s="34">
        <f t="shared" si="13"/>
        <v>0</v>
      </c>
      <c r="E128" s="34">
        <f t="shared" si="14"/>
        <v>0</v>
      </c>
      <c r="F128" s="34" t="str">
        <f t="shared" si="12"/>
        <v/>
      </c>
    </row>
    <row r="129" spans="1:13">
      <c r="A129" s="27" t="str">
        <f t="shared" si="11"/>
        <v>204</v>
      </c>
      <c r="B129" s="118">
        <v>2044</v>
      </c>
      <c r="C129" s="27" t="s">
        <v>374</v>
      </c>
      <c r="D129" s="34">
        <f t="shared" si="13"/>
        <v>0</v>
      </c>
      <c r="E129" s="34">
        <f t="shared" si="14"/>
        <v>0</v>
      </c>
      <c r="F129" s="34" t="str">
        <f t="shared" si="12"/>
        <v/>
      </c>
    </row>
    <row r="130" spans="1:13">
      <c r="A130" s="27" t="str">
        <f t="shared" si="11"/>
        <v>204</v>
      </c>
      <c r="B130" s="118">
        <v>2045</v>
      </c>
      <c r="C130" s="27" t="s">
        <v>241</v>
      </c>
      <c r="D130" s="34">
        <f t="shared" si="13"/>
        <v>0</v>
      </c>
      <c r="E130" s="34">
        <f t="shared" si="14"/>
        <v>0</v>
      </c>
      <c r="F130" s="34" t="str">
        <f t="shared" si="12"/>
        <v/>
      </c>
      <c r="H130" s="99" t="s">
        <v>1008</v>
      </c>
      <c r="I130" s="102"/>
    </row>
    <row r="131" spans="1:13">
      <c r="A131" s="27" t="str">
        <f t="shared" si="11"/>
        <v>204</v>
      </c>
      <c r="B131" s="118">
        <v>2046</v>
      </c>
      <c r="C131" s="27" t="s">
        <v>460</v>
      </c>
      <c r="D131" s="34">
        <f t="shared" si="13"/>
        <v>0</v>
      </c>
      <c r="E131" s="34">
        <f t="shared" si="14"/>
        <v>0</v>
      </c>
      <c r="F131" s="34" t="str">
        <f t="shared" si="12"/>
        <v/>
      </c>
      <c r="H131" s="105"/>
      <c r="I131" s="106"/>
      <c r="J131" s="106"/>
      <c r="K131" s="106"/>
      <c r="L131" s="106"/>
      <c r="M131" s="107"/>
    </row>
    <row r="132" spans="1:13">
      <c r="A132" s="27" t="str">
        <f t="shared" si="11"/>
        <v>204</v>
      </c>
      <c r="B132" s="118">
        <v>2049</v>
      </c>
      <c r="C132" s="27" t="s">
        <v>461</v>
      </c>
      <c r="D132" s="34">
        <f t="shared" si="13"/>
        <v>0</v>
      </c>
      <c r="E132" s="34">
        <f t="shared" si="14"/>
        <v>0</v>
      </c>
      <c r="F132" s="34" t="str">
        <f t="shared" si="12"/>
        <v/>
      </c>
      <c r="H132" s="110">
        <v>2091</v>
      </c>
      <c r="I132" s="98">
        <f>SUMIF(SgSachgruppe,$H132,SgAnfBestand)</f>
        <v>0</v>
      </c>
      <c r="J132" s="98"/>
      <c r="K132" s="98"/>
      <c r="L132" s="98"/>
      <c r="M132" s="109" t="str">
        <f>IF(H132&lt;&gt;"",VLOOKUP(H132,Sachgruppen,2,0),"")</f>
        <v>Verbindlichkeiten gegenüber Fonds im FK</v>
      </c>
    </row>
    <row r="133" spans="1:13">
      <c r="A133" s="27" t="str">
        <f t="shared" ref="A133:A198" si="15">IF(LEN($B133)=4,LEFT($B133,3),IF(LEN($B133)=3,LEFT($B133,2),IF(LEN($B133)=2,LEFT($B133,1),"")))</f>
        <v>20</v>
      </c>
      <c r="B133" s="118">
        <v>205</v>
      </c>
      <c r="C133" s="27" t="s">
        <v>462</v>
      </c>
      <c r="D133" s="34">
        <f t="shared" si="13"/>
        <v>0</v>
      </c>
      <c r="E133" s="34">
        <f t="shared" si="14"/>
        <v>0</v>
      </c>
      <c r="F133" s="34" t="str">
        <f t="shared" ref="F133:F198" si="16">IF(OR(B133=1,B133=3,B133=5,B133=7,B133=9000),E133-D133,IF(OR(B133=2,B133=4,B133=6,B133=8,B133=9001),-(E133-D133),""))</f>
        <v/>
      </c>
      <c r="H133" s="110">
        <v>1091</v>
      </c>
      <c r="I133" s="98">
        <f>-SUMIF(SgSachgruppe,$H133,SgAnfBestand)</f>
        <v>0</v>
      </c>
      <c r="J133" s="98"/>
      <c r="K133" s="98"/>
      <c r="L133" s="98"/>
      <c r="M133" s="109" t="str">
        <f>IF(H133&lt;&gt;"",VLOOKUP(H133,Sachgruppen,2,0),"")</f>
        <v>Forderungen gegenüber Fonds im FK</v>
      </c>
    </row>
    <row r="134" spans="1:13">
      <c r="A134" s="27" t="str">
        <f t="shared" si="15"/>
        <v>205</v>
      </c>
      <c r="B134" s="118">
        <v>2050</v>
      </c>
      <c r="C134" s="27" t="s">
        <v>463</v>
      </c>
      <c r="D134" s="34">
        <f t="shared" ref="D134:D199" si="17">IF(LEN(B134)&lt;4,SUMIF(SgNr,$B134,SgAnfBestand),SUMIF(DeKontoNr,B134,DeAnfBestand))</f>
        <v>0</v>
      </c>
      <c r="E134" s="34">
        <f t="shared" ref="E134:E199" si="18">IF(LEN(B134)&lt;4,SUMIF(SgNr,$B134,SgEndBestand),IF(B134&lt;3000,D134+SUMIF(DeKontoNr,B134,DeBuchBetrag),SUMIF(DeKontoNr,B134,DeBuchBetrag)))</f>
        <v>0</v>
      </c>
      <c r="F134" s="34" t="str">
        <f t="shared" si="16"/>
        <v/>
      </c>
      <c r="H134" s="110"/>
      <c r="I134" s="92">
        <f>SUM(I132:I133)</f>
        <v>0</v>
      </c>
      <c r="J134" s="98"/>
      <c r="K134" s="98"/>
      <c r="L134" s="98">
        <f>I134</f>
        <v>0</v>
      </c>
      <c r="M134" s="111" t="s">
        <v>1013</v>
      </c>
    </row>
    <row r="135" spans="1:13">
      <c r="A135" s="27" t="str">
        <f t="shared" si="15"/>
        <v>205</v>
      </c>
      <c r="B135" s="118">
        <v>2051</v>
      </c>
      <c r="C135" s="27" t="s">
        <v>464</v>
      </c>
      <c r="D135" s="34">
        <f t="shared" si="17"/>
        <v>0</v>
      </c>
      <c r="E135" s="34">
        <f t="shared" si="18"/>
        <v>0</v>
      </c>
      <c r="F135" s="34" t="str">
        <f t="shared" si="16"/>
        <v/>
      </c>
      <c r="H135" s="110">
        <v>3501</v>
      </c>
      <c r="I135" s="98"/>
      <c r="J135" s="98">
        <f>SUMIF(SgSachgruppe,$H135,SgEndBestand)</f>
        <v>0</v>
      </c>
      <c r="K135" s="98"/>
      <c r="L135" s="98"/>
      <c r="M135" s="109" t="str">
        <f>IF(H135&lt;&gt;"",VLOOKUP(H135,Sachgruppen,2,0),"")</f>
        <v>Einlagen in Fonds des FK</v>
      </c>
    </row>
    <row r="136" spans="1:13">
      <c r="A136" s="27" t="str">
        <f t="shared" si="15"/>
        <v>205</v>
      </c>
      <c r="B136" s="118">
        <v>2052</v>
      </c>
      <c r="C136" s="27" t="s">
        <v>465</v>
      </c>
      <c r="D136" s="34">
        <f t="shared" si="17"/>
        <v>0</v>
      </c>
      <c r="E136" s="34">
        <f t="shared" si="18"/>
        <v>0</v>
      </c>
      <c r="F136" s="34" t="str">
        <f t="shared" si="16"/>
        <v/>
      </c>
      <c r="H136" s="110">
        <v>4501</v>
      </c>
      <c r="I136" s="98"/>
      <c r="J136" s="98">
        <f>-SUMIF(SgSachgruppe,$H136,SgEndBestand)</f>
        <v>0</v>
      </c>
      <c r="K136" s="98"/>
      <c r="L136" s="98"/>
      <c r="M136" s="109" t="str">
        <f>IF(H136&lt;&gt;"",VLOOKUP(H136,Sachgruppen,2,0),"")</f>
        <v>Entnahmen aus Fonds des FK</v>
      </c>
    </row>
    <row r="137" spans="1:13">
      <c r="A137" s="27" t="str">
        <f t="shared" si="15"/>
        <v>205</v>
      </c>
      <c r="B137" s="118">
        <v>2053</v>
      </c>
      <c r="C137" s="27" t="s">
        <v>466</v>
      </c>
      <c r="D137" s="34">
        <f t="shared" si="17"/>
        <v>0</v>
      </c>
      <c r="E137" s="34">
        <f t="shared" si="18"/>
        <v>0</v>
      </c>
      <c r="F137" s="34" t="str">
        <f t="shared" si="16"/>
        <v/>
      </c>
      <c r="H137" s="116">
        <v>6379</v>
      </c>
      <c r="I137" s="98"/>
      <c r="J137" s="104">
        <f>-SUMIF(SgSachgruppe,$H137,SgEndBestand)</f>
        <v>0</v>
      </c>
      <c r="K137" s="98"/>
      <c r="L137" s="98"/>
      <c r="M137" s="109" t="str">
        <f>IF(H137&lt;&gt;"",VLOOKUP(H137,Sachgruppen,2,0),"")</f>
        <v>Entnahmen aus Fonds</v>
      </c>
    </row>
    <row r="138" spans="1:13">
      <c r="A138" s="27" t="str">
        <f t="shared" si="15"/>
        <v>205</v>
      </c>
      <c r="B138" s="118">
        <v>2054</v>
      </c>
      <c r="C138" s="27" t="s">
        <v>467</v>
      </c>
      <c r="D138" s="34">
        <f t="shared" si="17"/>
        <v>0</v>
      </c>
      <c r="E138" s="34">
        <f t="shared" si="18"/>
        <v>0</v>
      </c>
      <c r="F138" s="34" t="str">
        <f t="shared" si="16"/>
        <v/>
      </c>
      <c r="H138" s="110"/>
      <c r="I138" s="98"/>
      <c r="J138" s="92">
        <f>SUM(J135:J137)</f>
        <v>0</v>
      </c>
      <c r="K138" s="98"/>
      <c r="L138" s="98">
        <f>J138</f>
        <v>0</v>
      </c>
      <c r="M138" s="111" t="s">
        <v>1011</v>
      </c>
    </row>
    <row r="139" spans="1:13">
      <c r="A139" s="27" t="str">
        <f t="shared" si="15"/>
        <v>205</v>
      </c>
      <c r="B139" s="118">
        <v>2055</v>
      </c>
      <c r="C139" s="27" t="s">
        <v>468</v>
      </c>
      <c r="D139" s="34">
        <f t="shared" si="17"/>
        <v>0</v>
      </c>
      <c r="E139" s="34">
        <f t="shared" si="18"/>
        <v>0</v>
      </c>
      <c r="F139" s="34" t="str">
        <f t="shared" si="16"/>
        <v/>
      </c>
      <c r="H139" s="110"/>
      <c r="I139" s="98"/>
      <c r="J139" s="98"/>
      <c r="K139" s="98"/>
      <c r="L139" s="92">
        <f>L134+L138</f>
        <v>0</v>
      </c>
      <c r="M139" s="111" t="s">
        <v>1014</v>
      </c>
    </row>
    <row r="140" spans="1:13">
      <c r="A140" s="27" t="str">
        <f t="shared" si="15"/>
        <v>205</v>
      </c>
      <c r="B140" s="118">
        <v>2056</v>
      </c>
      <c r="C140" s="27" t="s">
        <v>469</v>
      </c>
      <c r="D140" s="34">
        <f t="shared" si="17"/>
        <v>0</v>
      </c>
      <c r="E140" s="34">
        <f t="shared" si="18"/>
        <v>0</v>
      </c>
      <c r="F140" s="34" t="str">
        <f t="shared" si="16"/>
        <v/>
      </c>
      <c r="H140" s="110"/>
      <c r="I140" s="98"/>
      <c r="J140" s="98"/>
      <c r="K140" s="98"/>
      <c r="L140" s="98"/>
      <c r="M140" s="109"/>
    </row>
    <row r="141" spans="1:13">
      <c r="A141" s="27" t="str">
        <f t="shared" si="15"/>
        <v>205</v>
      </c>
      <c r="B141" s="118">
        <v>2057</v>
      </c>
      <c r="C141" s="27" t="s">
        <v>470</v>
      </c>
      <c r="D141" s="34">
        <f t="shared" si="17"/>
        <v>0</v>
      </c>
      <c r="E141" s="34">
        <f t="shared" si="18"/>
        <v>0</v>
      </c>
      <c r="F141" s="34" t="str">
        <f t="shared" si="16"/>
        <v/>
      </c>
      <c r="H141" s="108" t="s">
        <v>1014</v>
      </c>
      <c r="I141" s="98"/>
      <c r="J141" s="98"/>
      <c r="K141" s="98"/>
      <c r="L141" s="98" t="s">
        <v>1015</v>
      </c>
      <c r="M141" s="109"/>
    </row>
    <row r="142" spans="1:13">
      <c r="A142" s="27" t="str">
        <f t="shared" si="15"/>
        <v>205</v>
      </c>
      <c r="B142" s="118">
        <v>2058</v>
      </c>
      <c r="C142" s="27" t="s">
        <v>471</v>
      </c>
      <c r="D142" s="34">
        <f t="shared" si="17"/>
        <v>0</v>
      </c>
      <c r="E142" s="34">
        <f t="shared" si="18"/>
        <v>0</v>
      </c>
      <c r="F142" s="34" t="str">
        <f t="shared" si="16"/>
        <v/>
      </c>
      <c r="H142" s="110">
        <v>2091</v>
      </c>
      <c r="I142" s="98"/>
      <c r="J142" s="98">
        <f>SUMIF(SgSachgruppe,$H142,SgEndBestand)</f>
        <v>0</v>
      </c>
      <c r="K142" s="98"/>
      <c r="L142" s="98"/>
      <c r="M142" s="109" t="str">
        <f>IF(H142&lt;&gt;"",VLOOKUP(H142,Sachgruppen,2,0),"")</f>
        <v>Verbindlichkeiten gegenüber Fonds im FK</v>
      </c>
    </row>
    <row r="143" spans="1:13">
      <c r="A143" s="27" t="str">
        <f t="shared" si="15"/>
        <v>205</v>
      </c>
      <c r="B143" s="118">
        <v>2059</v>
      </c>
      <c r="C143" s="27" t="s">
        <v>472</v>
      </c>
      <c r="D143" s="34">
        <f t="shared" si="17"/>
        <v>0</v>
      </c>
      <c r="E143" s="34">
        <f t="shared" si="18"/>
        <v>0</v>
      </c>
      <c r="F143" s="34" t="str">
        <f t="shared" si="16"/>
        <v/>
      </c>
      <c r="H143" s="110">
        <v>1091</v>
      </c>
      <c r="I143" s="98"/>
      <c r="J143" s="98">
        <f>-SUMIF(SgSachgruppe,$H143,SgEndBestand)</f>
        <v>0</v>
      </c>
      <c r="K143" s="98"/>
      <c r="L143" s="98"/>
      <c r="M143" s="109" t="str">
        <f>IF(H143&lt;&gt;"",VLOOKUP(H143,Sachgruppen,2,0),"")</f>
        <v>Forderungen gegenüber Fonds im FK</v>
      </c>
    </row>
    <row r="144" spans="1:13">
      <c r="A144" s="27" t="str">
        <f t="shared" si="15"/>
        <v>20</v>
      </c>
      <c r="B144" s="118">
        <v>206</v>
      </c>
      <c r="C144" s="27" t="s">
        <v>473</v>
      </c>
      <c r="D144" s="34">
        <f t="shared" si="17"/>
        <v>0</v>
      </c>
      <c r="E144" s="34">
        <f t="shared" si="18"/>
        <v>0</v>
      </c>
      <c r="F144" s="34" t="str">
        <f t="shared" si="16"/>
        <v/>
      </c>
      <c r="H144" s="110"/>
      <c r="I144" s="98"/>
      <c r="J144" s="92">
        <f>SUM(J142:J143)</f>
        <v>0</v>
      </c>
      <c r="K144" s="98"/>
      <c r="L144" s="92">
        <f>J144</f>
        <v>0</v>
      </c>
      <c r="M144" s="111" t="s">
        <v>1014</v>
      </c>
    </row>
    <row r="145" spans="1:13">
      <c r="A145" s="27" t="str">
        <f t="shared" si="15"/>
        <v>206</v>
      </c>
      <c r="B145" s="118">
        <v>2060</v>
      </c>
      <c r="C145" s="27" t="s">
        <v>474</v>
      </c>
      <c r="D145" s="34">
        <f t="shared" si="17"/>
        <v>0</v>
      </c>
      <c r="E145" s="34">
        <f t="shared" si="18"/>
        <v>0</v>
      </c>
      <c r="F145" s="34" t="str">
        <f t="shared" si="16"/>
        <v/>
      </c>
      <c r="H145" s="110"/>
      <c r="I145" s="98"/>
      <c r="J145" s="98"/>
      <c r="K145" s="98"/>
      <c r="L145" s="98"/>
      <c r="M145" s="109"/>
    </row>
    <row r="146" spans="1:13">
      <c r="A146" s="27" t="str">
        <f t="shared" si="15"/>
        <v>206</v>
      </c>
      <c r="B146" s="118">
        <v>2062</v>
      </c>
      <c r="C146" s="27" t="s">
        <v>475</v>
      </c>
      <c r="D146" s="34">
        <f t="shared" si="17"/>
        <v>0</v>
      </c>
      <c r="E146" s="34">
        <f t="shared" si="18"/>
        <v>0</v>
      </c>
      <c r="F146" s="34" t="str">
        <f t="shared" si="16"/>
        <v/>
      </c>
      <c r="H146" s="112"/>
      <c r="I146" s="113"/>
      <c r="J146" s="113"/>
      <c r="K146" s="113"/>
      <c r="L146" s="114">
        <f>L144-L139</f>
        <v>0</v>
      </c>
      <c r="M146" s="115" t="s">
        <v>990</v>
      </c>
    </row>
    <row r="147" spans="1:13">
      <c r="A147" s="27" t="str">
        <f t="shared" si="15"/>
        <v>206</v>
      </c>
      <c r="B147" s="118">
        <v>2063</v>
      </c>
      <c r="C147" s="27" t="s">
        <v>476</v>
      </c>
      <c r="D147" s="34">
        <f t="shared" si="17"/>
        <v>0</v>
      </c>
      <c r="E147" s="34">
        <f t="shared" si="18"/>
        <v>0</v>
      </c>
      <c r="F147" s="34" t="str">
        <f t="shared" si="16"/>
        <v/>
      </c>
    </row>
    <row r="148" spans="1:13">
      <c r="A148" s="27" t="str">
        <f t="shared" si="15"/>
        <v>206</v>
      </c>
      <c r="B148" s="118">
        <v>2064</v>
      </c>
      <c r="C148" s="27" t="s">
        <v>477</v>
      </c>
      <c r="D148" s="34">
        <f t="shared" si="17"/>
        <v>0</v>
      </c>
      <c r="E148" s="34">
        <f t="shared" si="18"/>
        <v>0</v>
      </c>
      <c r="F148" s="34" t="str">
        <f t="shared" si="16"/>
        <v/>
      </c>
    </row>
    <row r="149" spans="1:13">
      <c r="A149" s="27" t="str">
        <f t="shared" si="15"/>
        <v>206</v>
      </c>
      <c r="B149" s="118">
        <v>2067</v>
      </c>
      <c r="C149" s="27" t="s">
        <v>478</v>
      </c>
      <c r="D149" s="34">
        <f t="shared" si="17"/>
        <v>0</v>
      </c>
      <c r="E149" s="34">
        <f t="shared" si="18"/>
        <v>0</v>
      </c>
      <c r="F149" s="34" t="str">
        <f t="shared" si="16"/>
        <v/>
      </c>
    </row>
    <row r="150" spans="1:13">
      <c r="A150" s="27" t="str">
        <f t="shared" si="15"/>
        <v>206</v>
      </c>
      <c r="B150" s="118">
        <v>2068</v>
      </c>
      <c r="C150" s="27" t="s">
        <v>479</v>
      </c>
      <c r="D150" s="34">
        <f t="shared" si="17"/>
        <v>0</v>
      </c>
      <c r="E150" s="34">
        <f t="shared" si="18"/>
        <v>0</v>
      </c>
      <c r="F150" s="34" t="str">
        <f t="shared" si="16"/>
        <v/>
      </c>
      <c r="H150" s="99" t="s">
        <v>1016</v>
      </c>
      <c r="I150" s="102"/>
      <c r="J150" s="102"/>
    </row>
    <row r="151" spans="1:13">
      <c r="A151" s="27" t="str">
        <f t="shared" si="15"/>
        <v>206</v>
      </c>
      <c r="B151" s="118">
        <v>2069</v>
      </c>
      <c r="C151" s="27" t="s">
        <v>480</v>
      </c>
      <c r="D151" s="34">
        <f t="shared" si="17"/>
        <v>0</v>
      </c>
      <c r="E151" s="34">
        <f t="shared" si="18"/>
        <v>0</v>
      </c>
      <c r="F151" s="34" t="str">
        <f t="shared" si="16"/>
        <v/>
      </c>
      <c r="H151" s="105"/>
      <c r="I151" s="106"/>
      <c r="J151" s="106"/>
      <c r="K151" s="106"/>
      <c r="L151" s="106"/>
      <c r="M151" s="107"/>
    </row>
    <row r="152" spans="1:13">
      <c r="A152" s="27" t="str">
        <f t="shared" si="15"/>
        <v>20</v>
      </c>
      <c r="B152" s="118">
        <v>208</v>
      </c>
      <c r="C152" s="27" t="s">
        <v>481</v>
      </c>
      <c r="D152" s="34">
        <f t="shared" si="17"/>
        <v>0</v>
      </c>
      <c r="E152" s="34">
        <f t="shared" si="18"/>
        <v>0</v>
      </c>
      <c r="F152" s="34" t="str">
        <f t="shared" si="16"/>
        <v/>
      </c>
      <c r="H152" s="110">
        <v>2092</v>
      </c>
      <c r="I152" s="98">
        <f>SUMIF(SgSachgruppe,$H152,SgAnfBestand)</f>
        <v>0</v>
      </c>
      <c r="J152" s="98"/>
      <c r="K152" s="98"/>
      <c r="L152" s="98">
        <f>I152</f>
        <v>0</v>
      </c>
      <c r="M152" s="111" t="s">
        <v>1017</v>
      </c>
    </row>
    <row r="153" spans="1:13">
      <c r="A153" s="27" t="str">
        <f t="shared" si="15"/>
        <v>208</v>
      </c>
      <c r="B153" s="118">
        <v>2081</v>
      </c>
      <c r="C153" s="27" t="s">
        <v>482</v>
      </c>
      <c r="D153" s="34">
        <f t="shared" si="17"/>
        <v>0</v>
      </c>
      <c r="E153" s="34">
        <f t="shared" si="18"/>
        <v>0</v>
      </c>
      <c r="F153" s="34" t="str">
        <f t="shared" si="16"/>
        <v/>
      </c>
      <c r="H153" s="110">
        <v>3502</v>
      </c>
      <c r="I153" s="98"/>
      <c r="J153" s="98">
        <f>SUMIF(SgSachgruppe,$H153,SgEndBestand)</f>
        <v>0</v>
      </c>
      <c r="K153" s="98"/>
      <c r="L153" s="98"/>
      <c r="M153" s="109" t="str">
        <f>IF(H153&lt;&gt;"",VLOOKUP(H153,Sachgruppen,2,0),"")</f>
        <v>Einlagen in Legate und Stiftungen des FK</v>
      </c>
    </row>
    <row r="154" spans="1:13">
      <c r="A154" s="27" t="str">
        <f t="shared" si="15"/>
        <v>208</v>
      </c>
      <c r="B154" s="118">
        <v>2082</v>
      </c>
      <c r="C154" s="27" t="s">
        <v>483</v>
      </c>
      <c r="D154" s="34">
        <f t="shared" si="17"/>
        <v>0</v>
      </c>
      <c r="E154" s="34">
        <f t="shared" si="18"/>
        <v>0</v>
      </c>
      <c r="F154" s="34" t="str">
        <f t="shared" si="16"/>
        <v/>
      </c>
      <c r="H154" s="110">
        <v>4502</v>
      </c>
      <c r="I154" s="98"/>
      <c r="J154" s="98">
        <f>-SUMIF(SgSachgruppe,$H154,SgEndBestand)</f>
        <v>0</v>
      </c>
      <c r="K154" s="98"/>
      <c r="L154" s="98"/>
      <c r="M154" s="109" t="str">
        <f>IF(H154&lt;&gt;"",VLOOKUP(H154,Sachgruppen,2,0),"")</f>
        <v>Entnahmen aus Legaten und Stiftungen des FK</v>
      </c>
    </row>
    <row r="155" spans="1:13">
      <c r="A155" s="27" t="str">
        <f t="shared" si="15"/>
        <v>208</v>
      </c>
      <c r="B155" s="118">
        <v>2083</v>
      </c>
      <c r="C155" s="27" t="s">
        <v>484</v>
      </c>
      <c r="D155" s="34">
        <f t="shared" si="17"/>
        <v>0</v>
      </c>
      <c r="E155" s="34">
        <f t="shared" si="18"/>
        <v>0</v>
      </c>
      <c r="F155" s="34" t="str">
        <f t="shared" si="16"/>
        <v/>
      </c>
      <c r="H155" s="116">
        <v>6379</v>
      </c>
      <c r="I155" s="98"/>
      <c r="J155" s="104">
        <f>-SUMIF(SgSachgruppe,$H155,SgEndBestand)</f>
        <v>0</v>
      </c>
      <c r="K155" s="98"/>
      <c r="L155" s="98"/>
      <c r="M155" s="109" t="str">
        <f>IF(H155&lt;&gt;"",VLOOKUP(H155,Sachgruppen,2,0),"")</f>
        <v>Entnahmen aus Fonds</v>
      </c>
    </row>
    <row r="156" spans="1:13">
      <c r="A156" s="27" t="str">
        <f t="shared" si="15"/>
        <v>208</v>
      </c>
      <c r="B156" s="118">
        <v>2084</v>
      </c>
      <c r="C156" s="27" t="s">
        <v>485</v>
      </c>
      <c r="D156" s="34">
        <f t="shared" si="17"/>
        <v>0</v>
      </c>
      <c r="E156" s="34">
        <f t="shared" si="18"/>
        <v>0</v>
      </c>
      <c r="F156" s="34" t="str">
        <f t="shared" si="16"/>
        <v/>
      </c>
      <c r="H156" s="110"/>
      <c r="I156" s="98"/>
      <c r="J156" s="92">
        <f>SUM(J153:J155)</f>
        <v>0</v>
      </c>
      <c r="K156" s="98"/>
      <c r="L156" s="98">
        <f>J156</f>
        <v>0</v>
      </c>
      <c r="M156" s="111" t="s">
        <v>1011</v>
      </c>
    </row>
    <row r="157" spans="1:13">
      <c r="A157" s="27" t="str">
        <f t="shared" si="15"/>
        <v>208</v>
      </c>
      <c r="B157" s="118">
        <v>2085</v>
      </c>
      <c r="C157" s="27" t="s">
        <v>486</v>
      </c>
      <c r="D157" s="34">
        <f t="shared" si="17"/>
        <v>0</v>
      </c>
      <c r="E157" s="34">
        <f t="shared" si="18"/>
        <v>0</v>
      </c>
      <c r="F157" s="34" t="str">
        <f t="shared" si="16"/>
        <v/>
      </c>
      <c r="H157" s="110"/>
      <c r="I157" s="98"/>
      <c r="J157" s="98"/>
      <c r="K157" s="98"/>
      <c r="L157" s="92">
        <f>L152+L156</f>
        <v>0</v>
      </c>
      <c r="M157" s="111" t="s">
        <v>1018</v>
      </c>
    </row>
    <row r="158" spans="1:13">
      <c r="A158" s="27" t="str">
        <f t="shared" si="15"/>
        <v>208</v>
      </c>
      <c r="B158" s="118">
        <v>2086</v>
      </c>
      <c r="C158" s="27" t="s">
        <v>487</v>
      </c>
      <c r="D158" s="34">
        <f t="shared" si="17"/>
        <v>0</v>
      </c>
      <c r="E158" s="34">
        <f t="shared" si="18"/>
        <v>0</v>
      </c>
      <c r="F158" s="34" t="str">
        <f t="shared" si="16"/>
        <v/>
      </c>
      <c r="H158" s="110"/>
      <c r="I158" s="98"/>
      <c r="J158" s="98"/>
      <c r="K158" s="98"/>
      <c r="L158" s="98"/>
      <c r="M158" s="109"/>
    </row>
    <row r="159" spans="1:13">
      <c r="A159" s="27" t="str">
        <f t="shared" si="15"/>
        <v>208</v>
      </c>
      <c r="B159" s="118">
        <v>2087</v>
      </c>
      <c r="C159" s="27" t="s">
        <v>488</v>
      </c>
      <c r="D159" s="34">
        <f t="shared" si="17"/>
        <v>0</v>
      </c>
      <c r="E159" s="34">
        <f t="shared" si="18"/>
        <v>0</v>
      </c>
      <c r="F159" s="34" t="str">
        <f t="shared" si="16"/>
        <v/>
      </c>
      <c r="H159" s="108" t="s">
        <v>1018</v>
      </c>
      <c r="I159" s="98"/>
      <c r="J159" s="98"/>
      <c r="K159" s="98"/>
      <c r="L159" s="98" t="s">
        <v>1015</v>
      </c>
      <c r="M159" s="109"/>
    </row>
    <row r="160" spans="1:13">
      <c r="A160" s="27" t="str">
        <f t="shared" si="15"/>
        <v>208</v>
      </c>
      <c r="B160" s="118">
        <v>2088</v>
      </c>
      <c r="C160" s="27" t="s">
        <v>489</v>
      </c>
      <c r="D160" s="34">
        <f t="shared" si="17"/>
        <v>0</v>
      </c>
      <c r="E160" s="34">
        <f t="shared" si="18"/>
        <v>0</v>
      </c>
      <c r="F160" s="34" t="str">
        <f t="shared" si="16"/>
        <v/>
      </c>
      <c r="H160" s="110">
        <v>2092</v>
      </c>
      <c r="I160" s="98"/>
      <c r="J160" s="98">
        <f>SUMIF(SgSachgruppe,$H160,SgEndBestand)</f>
        <v>0</v>
      </c>
      <c r="K160" s="98" t="str">
        <f>IF(F189&lt;&gt;"",VLOOKUP(F189,Sachgruppen,2,0),"")</f>
        <v/>
      </c>
      <c r="L160" s="92">
        <f>J160</f>
        <v>0</v>
      </c>
      <c r="M160" s="111" t="s">
        <v>1018</v>
      </c>
    </row>
    <row r="161" spans="1:13">
      <c r="A161" s="27" t="str">
        <f t="shared" si="15"/>
        <v>208</v>
      </c>
      <c r="B161" s="118">
        <v>2089</v>
      </c>
      <c r="C161" s="27" t="s">
        <v>490</v>
      </c>
      <c r="D161" s="34">
        <f t="shared" si="17"/>
        <v>0</v>
      </c>
      <c r="E161" s="34">
        <f t="shared" si="18"/>
        <v>0</v>
      </c>
      <c r="F161" s="34" t="str">
        <f t="shared" si="16"/>
        <v/>
      </c>
      <c r="H161" s="110"/>
      <c r="I161" s="98"/>
      <c r="J161" s="98"/>
      <c r="K161" s="98"/>
      <c r="L161" s="98"/>
      <c r="M161" s="109"/>
    </row>
    <row r="162" spans="1:13">
      <c r="A162" s="27" t="str">
        <f t="shared" si="15"/>
        <v>20</v>
      </c>
      <c r="B162" s="118">
        <v>209</v>
      </c>
      <c r="C162" s="27" t="s">
        <v>491</v>
      </c>
      <c r="D162" s="34">
        <f t="shared" si="17"/>
        <v>0</v>
      </c>
      <c r="E162" s="34">
        <f t="shared" si="18"/>
        <v>0</v>
      </c>
      <c r="F162" s="34" t="str">
        <f t="shared" si="16"/>
        <v/>
      </c>
      <c r="H162" s="112"/>
      <c r="I162" s="113"/>
      <c r="J162" s="113"/>
      <c r="K162" s="113"/>
      <c r="L162" s="114">
        <f>L160-L157</f>
        <v>0</v>
      </c>
      <c r="M162" s="115" t="s">
        <v>990</v>
      </c>
    </row>
    <row r="163" spans="1:13">
      <c r="A163" s="27" t="str">
        <f t="shared" si="15"/>
        <v>209</v>
      </c>
      <c r="B163" s="118">
        <v>2090</v>
      </c>
      <c r="C163" s="27" t="s">
        <v>492</v>
      </c>
      <c r="D163" s="34">
        <f t="shared" si="17"/>
        <v>0</v>
      </c>
      <c r="E163" s="34">
        <f t="shared" si="18"/>
        <v>0</v>
      </c>
      <c r="F163" s="34" t="str">
        <f t="shared" si="16"/>
        <v/>
      </c>
    </row>
    <row r="164" spans="1:13">
      <c r="A164" s="27" t="str">
        <f t="shared" si="15"/>
        <v>209</v>
      </c>
      <c r="B164" s="118">
        <v>2091</v>
      </c>
      <c r="C164" s="27" t="s">
        <v>493</v>
      </c>
      <c r="D164" s="34">
        <f t="shared" si="17"/>
        <v>0</v>
      </c>
      <c r="E164" s="34">
        <f t="shared" si="18"/>
        <v>0</v>
      </c>
      <c r="F164" s="34" t="str">
        <f t="shared" si="16"/>
        <v/>
      </c>
    </row>
    <row r="165" spans="1:13">
      <c r="A165" s="27" t="str">
        <f t="shared" si="15"/>
        <v>209</v>
      </c>
      <c r="B165" s="118">
        <v>2092</v>
      </c>
      <c r="C165" s="27" t="s">
        <v>494</v>
      </c>
      <c r="D165" s="34">
        <f t="shared" si="17"/>
        <v>0</v>
      </c>
      <c r="E165" s="34">
        <f t="shared" si="18"/>
        <v>0</v>
      </c>
      <c r="F165" s="34" t="str">
        <f t="shared" si="16"/>
        <v/>
      </c>
    </row>
    <row r="166" spans="1:13">
      <c r="A166" s="27" t="str">
        <f t="shared" si="15"/>
        <v>2</v>
      </c>
      <c r="B166" s="118">
        <v>29</v>
      </c>
      <c r="C166" s="27" t="s">
        <v>495</v>
      </c>
      <c r="D166" s="34">
        <f t="shared" si="17"/>
        <v>0</v>
      </c>
      <c r="E166" s="34">
        <f t="shared" si="18"/>
        <v>0</v>
      </c>
      <c r="F166" s="34" t="str">
        <f t="shared" si="16"/>
        <v/>
      </c>
      <c r="H166" s="99" t="s">
        <v>1021</v>
      </c>
      <c r="I166" s="102"/>
      <c r="J166" s="102"/>
    </row>
    <row r="167" spans="1:13">
      <c r="A167" s="27" t="str">
        <f t="shared" si="15"/>
        <v>29</v>
      </c>
      <c r="B167" s="118">
        <v>290</v>
      </c>
      <c r="C167" s="27" t="s">
        <v>496</v>
      </c>
      <c r="D167" s="34">
        <f t="shared" si="17"/>
        <v>0</v>
      </c>
      <c r="E167" s="34">
        <f t="shared" si="18"/>
        <v>0</v>
      </c>
      <c r="F167" s="34" t="str">
        <f t="shared" si="16"/>
        <v/>
      </c>
      <c r="H167" s="105"/>
      <c r="I167" s="106"/>
      <c r="J167" s="106"/>
      <c r="K167" s="106"/>
      <c r="L167" s="106"/>
      <c r="M167" s="107"/>
    </row>
    <row r="168" spans="1:13">
      <c r="A168" s="27" t="str">
        <f t="shared" si="15"/>
        <v>290</v>
      </c>
      <c r="B168" s="118">
        <v>2900</v>
      </c>
      <c r="C168" s="27" t="s">
        <v>497</v>
      </c>
      <c r="D168" s="34">
        <f t="shared" si="17"/>
        <v>0</v>
      </c>
      <c r="E168" s="34">
        <f t="shared" si="18"/>
        <v>0</v>
      </c>
      <c r="F168" s="34" t="str">
        <f t="shared" si="16"/>
        <v/>
      </c>
      <c r="H168" s="110">
        <v>2900</v>
      </c>
      <c r="I168" s="98">
        <f>SUMIF(SgSachgruppe,$H168,SgAnfBestand)</f>
        <v>0</v>
      </c>
      <c r="J168" s="98"/>
      <c r="K168" s="98"/>
      <c r="L168" s="98">
        <f>I168</f>
        <v>0</v>
      </c>
      <c r="M168" s="111" t="s">
        <v>1022</v>
      </c>
    </row>
    <row r="169" spans="1:13">
      <c r="A169" s="27" t="str">
        <f t="shared" si="15"/>
        <v>29</v>
      </c>
      <c r="B169" s="118">
        <v>291</v>
      </c>
      <c r="C169" s="27" t="s">
        <v>498</v>
      </c>
      <c r="D169" s="34">
        <f t="shared" si="17"/>
        <v>0</v>
      </c>
      <c r="E169" s="34">
        <f t="shared" si="18"/>
        <v>0</v>
      </c>
      <c r="F169" s="34" t="str">
        <f t="shared" si="16"/>
        <v/>
      </c>
      <c r="H169" s="110">
        <v>3510</v>
      </c>
      <c r="I169" s="98"/>
      <c r="J169" s="98">
        <f>SUMIF(SgSachgruppe,$H169,SgEndBestand)</f>
        <v>0</v>
      </c>
      <c r="K169" s="98"/>
      <c r="L169" s="98"/>
      <c r="M169" s="109" t="str">
        <f>IF(H169&lt;&gt;"",VLOOKUP(H169,Sachgruppen,2,0),"")</f>
        <v>Einlagen in Spezialfinanzierungen EK</v>
      </c>
    </row>
    <row r="170" spans="1:13">
      <c r="A170" s="27" t="str">
        <f t="shared" si="15"/>
        <v>291</v>
      </c>
      <c r="B170" s="118">
        <v>2910</v>
      </c>
      <c r="C170" s="27" t="s">
        <v>499</v>
      </c>
      <c r="D170" s="34">
        <f t="shared" si="17"/>
        <v>0</v>
      </c>
      <c r="E170" s="34">
        <f t="shared" si="18"/>
        <v>0</v>
      </c>
      <c r="F170" s="34" t="str">
        <f t="shared" si="16"/>
        <v/>
      </c>
      <c r="H170" s="110">
        <v>4510</v>
      </c>
      <c r="I170" s="98"/>
      <c r="J170" s="98">
        <f>-SUMIF(SgSachgruppe,$H170,SgEndBestand)</f>
        <v>0</v>
      </c>
      <c r="K170" s="98"/>
      <c r="L170" s="98"/>
      <c r="M170" s="109" t="str">
        <f>IF(H170&lt;&gt;"",VLOOKUP(H170,Sachgruppen,2,0),"")</f>
        <v>Entnahmen aus Spezialfinanzierungen des EK</v>
      </c>
    </row>
    <row r="171" spans="1:13">
      <c r="A171" s="27" t="str">
        <f t="shared" si="15"/>
        <v>291</v>
      </c>
      <c r="B171" s="118">
        <v>2911</v>
      </c>
      <c r="C171" s="27" t="s">
        <v>500</v>
      </c>
      <c r="D171" s="34">
        <f t="shared" si="17"/>
        <v>0</v>
      </c>
      <c r="E171" s="34">
        <f t="shared" si="18"/>
        <v>0</v>
      </c>
      <c r="F171" s="34" t="str">
        <f t="shared" si="16"/>
        <v/>
      </c>
      <c r="H171" s="110"/>
      <c r="I171" s="98"/>
      <c r="J171" s="92">
        <f>SUM(J169:J170)</f>
        <v>0</v>
      </c>
      <c r="K171" s="98"/>
      <c r="L171" s="98">
        <f>J171</f>
        <v>0</v>
      </c>
      <c r="M171" s="111" t="s">
        <v>1011</v>
      </c>
    </row>
    <row r="172" spans="1:13">
      <c r="A172" s="27" t="str">
        <f t="shared" si="15"/>
        <v>29</v>
      </c>
      <c r="B172" s="118">
        <v>292</v>
      </c>
      <c r="C172" s="27" t="s">
        <v>501</v>
      </c>
      <c r="D172" s="34">
        <f t="shared" si="17"/>
        <v>0</v>
      </c>
      <c r="E172" s="34">
        <f t="shared" si="18"/>
        <v>0</v>
      </c>
      <c r="F172" s="34" t="str">
        <f t="shared" si="16"/>
        <v/>
      </c>
      <c r="H172" s="110"/>
      <c r="I172" s="98"/>
      <c r="J172" s="98"/>
      <c r="K172" s="98"/>
      <c r="L172" s="92">
        <f>L168+L171</f>
        <v>0</v>
      </c>
      <c r="M172" s="111" t="s">
        <v>1023</v>
      </c>
    </row>
    <row r="173" spans="1:13">
      <c r="A173" s="27" t="str">
        <f t="shared" si="15"/>
        <v>292</v>
      </c>
      <c r="B173" s="118">
        <v>2920</v>
      </c>
      <c r="C173" s="27" t="s">
        <v>501</v>
      </c>
      <c r="D173" s="34">
        <f t="shared" si="17"/>
        <v>0</v>
      </c>
      <c r="E173" s="34">
        <f t="shared" si="18"/>
        <v>0</v>
      </c>
      <c r="F173" s="34" t="str">
        <f t="shared" si="16"/>
        <v/>
      </c>
      <c r="H173" s="110"/>
      <c r="I173" s="98"/>
      <c r="J173" s="98"/>
      <c r="K173" s="98"/>
      <c r="L173" s="98"/>
      <c r="M173" s="109"/>
    </row>
    <row r="174" spans="1:13">
      <c r="A174" s="27" t="str">
        <f t="shared" si="15"/>
        <v>29</v>
      </c>
      <c r="B174" s="118">
        <v>293</v>
      </c>
      <c r="C174" s="27" t="s">
        <v>502</v>
      </c>
      <c r="D174" s="34">
        <f t="shared" si="17"/>
        <v>0</v>
      </c>
      <c r="E174" s="34">
        <f t="shared" si="18"/>
        <v>0</v>
      </c>
      <c r="F174" s="34" t="str">
        <f t="shared" si="16"/>
        <v/>
      </c>
      <c r="H174" s="108" t="s">
        <v>1023</v>
      </c>
      <c r="I174" s="98"/>
      <c r="J174" s="98"/>
      <c r="K174" s="98"/>
      <c r="L174" s="98" t="s">
        <v>1015</v>
      </c>
      <c r="M174" s="109"/>
    </row>
    <row r="175" spans="1:13">
      <c r="A175" s="27" t="str">
        <f t="shared" si="15"/>
        <v>293</v>
      </c>
      <c r="B175" s="118">
        <v>2930</v>
      </c>
      <c r="C175" s="27" t="s">
        <v>502</v>
      </c>
      <c r="D175" s="34">
        <f t="shared" si="17"/>
        <v>0</v>
      </c>
      <c r="E175" s="34">
        <f t="shared" si="18"/>
        <v>0</v>
      </c>
      <c r="F175" s="34" t="str">
        <f t="shared" si="16"/>
        <v/>
      </c>
      <c r="H175" s="110">
        <v>2900</v>
      </c>
      <c r="I175" s="98"/>
      <c r="J175" s="98">
        <f>SUMIF(SgSachgruppe,$H175,SgEndBestand)</f>
        <v>0</v>
      </c>
      <c r="K175" s="98" t="str">
        <f>IF(F205&lt;&gt;"",VLOOKUP(F205,Sachgruppen,2,0),"")</f>
        <v/>
      </c>
      <c r="L175" s="92">
        <f>J175</f>
        <v>0</v>
      </c>
      <c r="M175" s="111" t="s">
        <v>1023</v>
      </c>
    </row>
    <row r="176" spans="1:13">
      <c r="A176" s="27" t="str">
        <f t="shared" si="15"/>
        <v>29</v>
      </c>
      <c r="B176" s="118">
        <v>294</v>
      </c>
      <c r="C176" s="27" t="s">
        <v>507</v>
      </c>
      <c r="D176" s="34">
        <f t="shared" ref="D176:D177" si="19">IF(LEN(B176)&lt;4,SUMIF(SgNr,$B176,SgAnfBestand),SUMIF(DeKontoNr,B176,DeAnfBestand))</f>
        <v>0</v>
      </c>
      <c r="E176" s="34">
        <f t="shared" ref="E176:E177" si="20">IF(LEN(B176)&lt;4,SUMIF(SgNr,$B176,SgEndBestand),IF(B176&lt;3000,D176+SUMIF(DeKontoNr,B176,DeBuchBetrag),SUMIF(DeKontoNr,B176,DeBuchBetrag)))</f>
        <v>0</v>
      </c>
      <c r="F176" s="34" t="str">
        <f t="shared" ref="F176:F177" si="21">IF(OR(B176=1,B176=3,B176=5,B176=7,B176=9000),E176-D176,IF(OR(B176=2,B176=4,B176=6,B176=8,B176=9001),-(E176-D176),""))</f>
        <v/>
      </c>
      <c r="H176" s="110"/>
      <c r="I176" s="98"/>
      <c r="J176" s="98"/>
      <c r="K176" s="98"/>
      <c r="L176" s="98"/>
      <c r="M176" s="109"/>
    </row>
    <row r="177" spans="1:13">
      <c r="A177" s="27" t="str">
        <f t="shared" si="15"/>
        <v>294</v>
      </c>
      <c r="B177" s="118">
        <v>2940</v>
      </c>
      <c r="C177" s="27" t="s">
        <v>508</v>
      </c>
      <c r="D177" s="34">
        <f t="shared" si="19"/>
        <v>0</v>
      </c>
      <c r="E177" s="34">
        <f t="shared" si="20"/>
        <v>0</v>
      </c>
      <c r="F177" s="34" t="str">
        <f t="shared" si="21"/>
        <v/>
      </c>
      <c r="H177" s="112"/>
      <c r="I177" s="113"/>
      <c r="J177" s="113"/>
      <c r="K177" s="113"/>
      <c r="L177" s="114">
        <f>L175-L172</f>
        <v>0</v>
      </c>
      <c r="M177" s="115" t="s">
        <v>990</v>
      </c>
    </row>
    <row r="178" spans="1:13">
      <c r="A178" s="27" t="str">
        <f t="shared" si="15"/>
        <v>29</v>
      </c>
      <c r="B178" s="118">
        <v>295</v>
      </c>
      <c r="C178" s="27" t="s">
        <v>503</v>
      </c>
      <c r="D178" s="34">
        <f t="shared" si="17"/>
        <v>0</v>
      </c>
      <c r="E178" s="34">
        <f t="shared" si="18"/>
        <v>0</v>
      </c>
      <c r="F178" s="34" t="str">
        <f t="shared" si="16"/>
        <v/>
      </c>
    </row>
    <row r="179" spans="1:13">
      <c r="A179" s="27" t="str">
        <f t="shared" si="15"/>
        <v>295</v>
      </c>
      <c r="B179" s="118">
        <v>2950</v>
      </c>
      <c r="C179" s="27" t="s">
        <v>504</v>
      </c>
      <c r="D179" s="34">
        <f t="shared" si="17"/>
        <v>0</v>
      </c>
      <c r="E179" s="34">
        <f t="shared" si="18"/>
        <v>0</v>
      </c>
      <c r="F179" s="34" t="str">
        <f t="shared" si="16"/>
        <v/>
      </c>
    </row>
    <row r="180" spans="1:13">
      <c r="A180" s="27" t="str">
        <f t="shared" si="15"/>
        <v>29</v>
      </c>
      <c r="B180" s="118">
        <v>296</v>
      </c>
      <c r="C180" s="27" t="s">
        <v>505</v>
      </c>
      <c r="D180" s="34">
        <f t="shared" si="17"/>
        <v>0</v>
      </c>
      <c r="E180" s="34">
        <f t="shared" si="18"/>
        <v>0</v>
      </c>
      <c r="F180" s="34" t="str">
        <f t="shared" si="16"/>
        <v/>
      </c>
    </row>
    <row r="181" spans="1:13">
      <c r="A181" s="27" t="str">
        <f t="shared" si="15"/>
        <v>296</v>
      </c>
      <c r="B181" s="118">
        <v>2960</v>
      </c>
      <c r="C181" s="27" t="s">
        <v>505</v>
      </c>
      <c r="D181" s="34">
        <f t="shared" si="17"/>
        <v>0</v>
      </c>
      <c r="E181" s="34">
        <f t="shared" si="18"/>
        <v>0</v>
      </c>
      <c r="F181" s="34" t="str">
        <f t="shared" si="16"/>
        <v/>
      </c>
      <c r="H181" s="99" t="s">
        <v>1024</v>
      </c>
      <c r="I181" s="102"/>
      <c r="J181" s="102"/>
      <c r="K181" s="102"/>
    </row>
    <row r="182" spans="1:13">
      <c r="A182" s="27" t="str">
        <f t="shared" si="15"/>
        <v>296</v>
      </c>
      <c r="B182" s="118">
        <v>2961</v>
      </c>
      <c r="C182" s="27" t="s">
        <v>506</v>
      </c>
      <c r="D182" s="34">
        <f t="shared" si="17"/>
        <v>0</v>
      </c>
      <c r="E182" s="34">
        <f t="shared" si="18"/>
        <v>0</v>
      </c>
      <c r="F182" s="34" t="str">
        <f t="shared" si="16"/>
        <v/>
      </c>
      <c r="H182" s="105"/>
      <c r="I182" s="106"/>
      <c r="J182" s="106"/>
      <c r="K182" s="106"/>
      <c r="L182" s="106"/>
      <c r="M182" s="107"/>
    </row>
    <row r="183" spans="1:13">
      <c r="A183" s="27" t="str">
        <f t="shared" si="15"/>
        <v>29</v>
      </c>
      <c r="B183" s="118">
        <v>298</v>
      </c>
      <c r="C183" s="27" t="s">
        <v>1053</v>
      </c>
      <c r="D183" s="34">
        <f t="shared" si="17"/>
        <v>0</v>
      </c>
      <c r="E183" s="34">
        <f t="shared" si="18"/>
        <v>0</v>
      </c>
      <c r="F183" s="34" t="str">
        <f t="shared" si="16"/>
        <v/>
      </c>
      <c r="H183" s="110">
        <v>2910</v>
      </c>
      <c r="I183" s="98">
        <f>SUMIF(SgSachgruppe,$H183,SgAnfBestand)</f>
        <v>0</v>
      </c>
      <c r="J183" s="98"/>
      <c r="K183" s="98"/>
      <c r="L183" s="98"/>
      <c r="M183" s="109" t="str">
        <f>IF(H183&lt;&gt;"",VLOOKUP(H183,Sachgruppen,2,0),"")</f>
        <v>Fonds im Eigenkapital</v>
      </c>
    </row>
    <row r="184" spans="1:13">
      <c r="A184" s="27" t="str">
        <f t="shared" si="15"/>
        <v>298</v>
      </c>
      <c r="B184" s="118">
        <v>2980</v>
      </c>
      <c r="C184" s="27" t="s">
        <v>1053</v>
      </c>
      <c r="D184" s="34">
        <f t="shared" si="17"/>
        <v>0</v>
      </c>
      <c r="E184" s="34">
        <f t="shared" si="18"/>
        <v>0</v>
      </c>
      <c r="F184" s="34" t="str">
        <f t="shared" si="16"/>
        <v/>
      </c>
      <c r="H184" s="110">
        <v>2911</v>
      </c>
      <c r="I184" s="98">
        <f>SUMIF(SgSachgruppe,$H184,SgAnfBestand)</f>
        <v>0</v>
      </c>
      <c r="J184" s="98"/>
      <c r="K184" s="98"/>
      <c r="L184" s="98"/>
      <c r="M184" s="109" t="str">
        <f>IF(H184&lt;&gt;"",VLOOKUP(H184,Sachgruppen,2,0),"")</f>
        <v>Legate und Stiftungen ohne eigene Rechtspersönlichkeit im EK</v>
      </c>
    </row>
    <row r="185" spans="1:13">
      <c r="A185" s="27" t="str">
        <f t="shared" si="15"/>
        <v>29</v>
      </c>
      <c r="B185" s="118">
        <v>299</v>
      </c>
      <c r="C185" s="27" t="s">
        <v>509</v>
      </c>
      <c r="D185" s="34">
        <f t="shared" si="17"/>
        <v>0</v>
      </c>
      <c r="E185" s="34">
        <f t="shared" si="18"/>
        <v>0</v>
      </c>
      <c r="F185" s="34" t="str">
        <f t="shared" si="16"/>
        <v/>
      </c>
      <c r="H185" s="110"/>
      <c r="I185" s="92">
        <f>SUM(I183:I184)</f>
        <v>0</v>
      </c>
      <c r="J185" s="98"/>
      <c r="K185" s="98"/>
      <c r="L185" s="98">
        <f>I185</f>
        <v>0</v>
      </c>
      <c r="M185" s="111" t="s">
        <v>1025</v>
      </c>
    </row>
    <row r="186" spans="1:13">
      <c r="A186" s="27" t="str">
        <f t="shared" si="15"/>
        <v>299</v>
      </c>
      <c r="B186" s="118">
        <v>2990</v>
      </c>
      <c r="C186" s="27" t="s">
        <v>510</v>
      </c>
      <c r="D186" s="34">
        <f t="shared" si="17"/>
        <v>0</v>
      </c>
      <c r="E186" s="34">
        <f t="shared" si="18"/>
        <v>0</v>
      </c>
      <c r="F186" s="34" t="str">
        <f t="shared" si="16"/>
        <v/>
      </c>
      <c r="H186" s="110">
        <v>3511</v>
      </c>
      <c r="I186" s="98"/>
      <c r="J186" s="98">
        <f>SUMIF(SgSachgruppe,$H186,SgEndBestand)</f>
        <v>0</v>
      </c>
      <c r="K186" s="98"/>
      <c r="L186" s="98"/>
      <c r="M186" s="109" t="str">
        <f>IF(H186&lt;&gt;"",VLOOKUP(H186,Sachgruppen,2,0),"")</f>
        <v>Einlagen in Fonds des EK</v>
      </c>
    </row>
    <row r="187" spans="1:13">
      <c r="A187" s="27" t="str">
        <f t="shared" si="15"/>
        <v>299</v>
      </c>
      <c r="B187" s="118">
        <v>2999</v>
      </c>
      <c r="C187" s="27" t="s">
        <v>511</v>
      </c>
      <c r="D187" s="34">
        <f t="shared" si="17"/>
        <v>0</v>
      </c>
      <c r="E187" s="34">
        <f t="shared" si="18"/>
        <v>0</v>
      </c>
      <c r="F187" s="34" t="str">
        <f t="shared" si="16"/>
        <v/>
      </c>
      <c r="H187" s="110">
        <v>4511</v>
      </c>
      <c r="I187" s="98"/>
      <c r="J187" s="98">
        <f>-SUMIF(SgSachgruppe,$H187,SgEndBestand)</f>
        <v>0</v>
      </c>
      <c r="K187" s="98"/>
      <c r="L187" s="98"/>
      <c r="M187" s="109" t="str">
        <f>IF(H187&lt;&gt;"",VLOOKUP(H187,Sachgruppen,2,0),"")</f>
        <v>Entnahmen aus Fonds EK</v>
      </c>
    </row>
    <row r="188" spans="1:13">
      <c r="A188" s="27" t="str">
        <f t="shared" si="15"/>
        <v/>
      </c>
      <c r="B188" s="118">
        <v>3</v>
      </c>
      <c r="C188" s="27" t="s">
        <v>684</v>
      </c>
      <c r="D188" s="34">
        <f t="shared" si="17"/>
        <v>0</v>
      </c>
      <c r="E188" s="34">
        <f t="shared" si="18"/>
        <v>0</v>
      </c>
      <c r="F188" s="34">
        <f t="shared" si="16"/>
        <v>0</v>
      </c>
      <c r="H188" s="116">
        <v>6379</v>
      </c>
      <c r="I188" s="98"/>
      <c r="J188" s="104">
        <f>-SUMIF(SgSachgruppe,$H188,SgEndBestand)</f>
        <v>0</v>
      </c>
      <c r="K188" s="98"/>
      <c r="L188" s="98"/>
      <c r="M188" s="109" t="str">
        <f>IF(H188&lt;&gt;"",VLOOKUP(H188,Sachgruppen,2,0),"")</f>
        <v>Entnahmen aus Fonds</v>
      </c>
    </row>
    <row r="189" spans="1:13">
      <c r="A189" s="27" t="str">
        <f t="shared" si="15"/>
        <v>3</v>
      </c>
      <c r="B189" s="118">
        <v>30</v>
      </c>
      <c r="C189" s="27" t="s">
        <v>3</v>
      </c>
      <c r="D189" s="34">
        <f t="shared" si="17"/>
        <v>0</v>
      </c>
      <c r="E189" s="34">
        <f t="shared" si="18"/>
        <v>0</v>
      </c>
      <c r="F189" s="34" t="str">
        <f t="shared" si="16"/>
        <v/>
      </c>
      <c r="H189" s="110"/>
      <c r="I189" s="98"/>
      <c r="J189" s="92">
        <f>SUM(J186:J188)</f>
        <v>0</v>
      </c>
      <c r="K189" s="98"/>
      <c r="L189" s="98">
        <f>J189</f>
        <v>0</v>
      </c>
      <c r="M189" s="111" t="s">
        <v>1011</v>
      </c>
    </row>
    <row r="190" spans="1:13">
      <c r="A190" s="27" t="str">
        <f t="shared" si="15"/>
        <v>30</v>
      </c>
      <c r="B190" s="118">
        <v>300</v>
      </c>
      <c r="C190" s="27" t="s">
        <v>4</v>
      </c>
      <c r="D190" s="34">
        <f t="shared" si="17"/>
        <v>0</v>
      </c>
      <c r="E190" s="34">
        <f t="shared" si="18"/>
        <v>0</v>
      </c>
      <c r="F190" s="34" t="str">
        <f t="shared" si="16"/>
        <v/>
      </c>
      <c r="H190" s="110"/>
      <c r="I190" s="98"/>
      <c r="J190" s="98"/>
      <c r="K190" s="98"/>
      <c r="L190" s="92">
        <f>L185+L189</f>
        <v>0</v>
      </c>
      <c r="M190" s="111" t="s">
        <v>1026</v>
      </c>
    </row>
    <row r="191" spans="1:13">
      <c r="A191" s="27" t="str">
        <f t="shared" si="15"/>
        <v>300</v>
      </c>
      <c r="B191" s="118">
        <v>3000</v>
      </c>
      <c r="C191" s="27" t="s">
        <v>5</v>
      </c>
      <c r="D191" s="34">
        <f t="shared" si="17"/>
        <v>0</v>
      </c>
      <c r="E191" s="34">
        <f t="shared" si="18"/>
        <v>0</v>
      </c>
      <c r="F191" s="34" t="str">
        <f t="shared" si="16"/>
        <v/>
      </c>
      <c r="H191" s="110"/>
      <c r="I191" s="98"/>
      <c r="J191" s="98"/>
      <c r="K191" s="98"/>
      <c r="L191" s="98"/>
      <c r="M191" s="109"/>
    </row>
    <row r="192" spans="1:13">
      <c r="A192" s="27" t="str">
        <f t="shared" si="15"/>
        <v>300</v>
      </c>
      <c r="B192" s="118">
        <v>3001</v>
      </c>
      <c r="C192" s="27" t="s">
        <v>6</v>
      </c>
      <c r="D192" s="34">
        <f t="shared" si="17"/>
        <v>0</v>
      </c>
      <c r="E192" s="34">
        <f t="shared" si="18"/>
        <v>0</v>
      </c>
      <c r="F192" s="34" t="str">
        <f t="shared" si="16"/>
        <v/>
      </c>
      <c r="H192" s="108" t="s">
        <v>1026</v>
      </c>
      <c r="I192" s="98"/>
      <c r="J192" s="98"/>
      <c r="K192" s="98"/>
      <c r="L192" s="98" t="s">
        <v>1015</v>
      </c>
      <c r="M192" s="109"/>
    </row>
    <row r="193" spans="1:13">
      <c r="A193" s="27" t="str">
        <f t="shared" si="15"/>
        <v>30</v>
      </c>
      <c r="B193" s="118">
        <v>301</v>
      </c>
      <c r="C193" s="27" t="s">
        <v>7</v>
      </c>
      <c r="D193" s="34">
        <f t="shared" si="17"/>
        <v>0</v>
      </c>
      <c r="E193" s="34">
        <f t="shared" si="18"/>
        <v>0</v>
      </c>
      <c r="F193" s="34" t="str">
        <f t="shared" si="16"/>
        <v/>
      </c>
      <c r="H193" s="110">
        <v>2910</v>
      </c>
      <c r="I193" s="98"/>
      <c r="J193" s="98">
        <f>SUMIF(SgSachgruppe,$H193,SgEndBestand)</f>
        <v>0</v>
      </c>
      <c r="K193" s="98"/>
      <c r="L193" s="98"/>
      <c r="M193" s="109" t="str">
        <f>IF(H193&lt;&gt;"",VLOOKUP(H193,Sachgruppen,2,0),"")</f>
        <v>Fonds im Eigenkapital</v>
      </c>
    </row>
    <row r="194" spans="1:13">
      <c r="A194" s="27" t="str">
        <f t="shared" si="15"/>
        <v>301</v>
      </c>
      <c r="B194" s="118">
        <v>3010</v>
      </c>
      <c r="C194" s="27" t="s">
        <v>7</v>
      </c>
      <c r="D194" s="34">
        <f t="shared" si="17"/>
        <v>0</v>
      </c>
      <c r="E194" s="34">
        <f t="shared" si="18"/>
        <v>0</v>
      </c>
      <c r="F194" s="34" t="str">
        <f t="shared" si="16"/>
        <v/>
      </c>
      <c r="H194" s="110">
        <v>2911</v>
      </c>
      <c r="I194" s="98"/>
      <c r="J194" s="98">
        <f>SUMIF(SgSachgruppe,$H194,SgEndBestand)</f>
        <v>0</v>
      </c>
      <c r="K194" s="98"/>
      <c r="L194" s="98"/>
      <c r="M194" s="109" t="str">
        <f>IF(H194&lt;&gt;"",VLOOKUP(H194,Sachgruppen,2,0),"")</f>
        <v>Legate und Stiftungen ohne eigene Rechtspersönlichkeit im EK</v>
      </c>
    </row>
    <row r="195" spans="1:13">
      <c r="A195" s="27" t="str">
        <f t="shared" si="15"/>
        <v>30</v>
      </c>
      <c r="B195" s="118">
        <v>302</v>
      </c>
      <c r="C195" s="27" t="s">
        <v>8</v>
      </c>
      <c r="D195" s="34">
        <f t="shared" si="17"/>
        <v>0</v>
      </c>
      <c r="E195" s="34">
        <f t="shared" si="18"/>
        <v>0</v>
      </c>
      <c r="F195" s="34" t="str">
        <f t="shared" si="16"/>
        <v/>
      </c>
      <c r="H195" s="110"/>
      <c r="I195" s="98"/>
      <c r="J195" s="92">
        <f>SUM(J193:J194)</f>
        <v>0</v>
      </c>
      <c r="K195" s="98"/>
      <c r="L195" s="92">
        <f>J195</f>
        <v>0</v>
      </c>
      <c r="M195" s="111" t="s">
        <v>1026</v>
      </c>
    </row>
    <row r="196" spans="1:13">
      <c r="A196" s="27" t="str">
        <f t="shared" si="15"/>
        <v>302</v>
      </c>
      <c r="B196" s="118">
        <v>3020</v>
      </c>
      <c r="C196" s="27" t="s">
        <v>8</v>
      </c>
      <c r="D196" s="34">
        <f t="shared" si="17"/>
        <v>0</v>
      </c>
      <c r="E196" s="34">
        <f t="shared" si="18"/>
        <v>0</v>
      </c>
      <c r="F196" s="34" t="str">
        <f t="shared" si="16"/>
        <v/>
      </c>
      <c r="H196" s="110"/>
      <c r="I196" s="98"/>
      <c r="J196" s="98"/>
      <c r="K196" s="98"/>
      <c r="L196" s="98"/>
      <c r="M196" s="109"/>
    </row>
    <row r="197" spans="1:13">
      <c r="A197" s="27" t="str">
        <f t="shared" si="15"/>
        <v>30</v>
      </c>
      <c r="B197" s="118">
        <v>303</v>
      </c>
      <c r="C197" s="27" t="s">
        <v>9</v>
      </c>
      <c r="D197" s="34">
        <f t="shared" si="17"/>
        <v>0</v>
      </c>
      <c r="E197" s="34">
        <f t="shared" si="18"/>
        <v>0</v>
      </c>
      <c r="F197" s="34" t="str">
        <f t="shared" si="16"/>
        <v/>
      </c>
      <c r="H197" s="112"/>
      <c r="I197" s="113"/>
      <c r="J197" s="113"/>
      <c r="K197" s="113"/>
      <c r="L197" s="114">
        <f>L195-L190</f>
        <v>0</v>
      </c>
      <c r="M197" s="115" t="s">
        <v>990</v>
      </c>
    </row>
    <row r="198" spans="1:13">
      <c r="A198" s="27" t="str">
        <f t="shared" si="15"/>
        <v>303</v>
      </c>
      <c r="B198" s="118">
        <v>3030</v>
      </c>
      <c r="C198" s="27" t="s">
        <v>9</v>
      </c>
      <c r="D198" s="34">
        <f t="shared" si="17"/>
        <v>0</v>
      </c>
      <c r="E198" s="34">
        <f t="shared" si="18"/>
        <v>0</v>
      </c>
      <c r="F198" s="34" t="str">
        <f t="shared" si="16"/>
        <v/>
      </c>
    </row>
    <row r="199" spans="1:13">
      <c r="A199" s="27" t="str">
        <f t="shared" ref="A199:A262" si="22">IF(LEN($B199)=4,LEFT($B199,3),IF(LEN($B199)=3,LEFT($B199,2),IF(LEN($B199)=2,LEFT($B199,1),"")))</f>
        <v>30</v>
      </c>
      <c r="B199" s="118">
        <v>304</v>
      </c>
      <c r="C199" s="27" t="s">
        <v>10</v>
      </c>
      <c r="D199" s="34">
        <f t="shared" si="17"/>
        <v>0</v>
      </c>
      <c r="E199" s="34">
        <f t="shared" si="18"/>
        <v>0</v>
      </c>
      <c r="F199" s="34" t="str">
        <f t="shared" ref="F199:F262" si="23">IF(OR(B199=1,B199=3,B199=5,B199=7,B199=9000),E199-D199,IF(OR(B199=2,B199=4,B199=6,B199=8,B199=9001),-(E199-D199),""))</f>
        <v/>
      </c>
    </row>
    <row r="200" spans="1:13">
      <c r="A200" s="27" t="str">
        <f t="shared" si="22"/>
        <v>304</v>
      </c>
      <c r="B200" s="118">
        <v>3040</v>
      </c>
      <c r="C200" s="27" t="s">
        <v>11</v>
      </c>
      <c r="D200" s="34">
        <f t="shared" ref="D200:D263" si="24">IF(LEN(B200)&lt;4,SUMIF(SgNr,$B200,SgAnfBestand),SUMIF(DeKontoNr,B200,DeAnfBestand))</f>
        <v>0</v>
      </c>
      <c r="E200" s="34">
        <f t="shared" ref="E200:E263" si="25">IF(LEN(B200)&lt;4,SUMIF(SgNr,$B200,SgEndBestand),IF(B200&lt;3000,D200+SUMIF(DeKontoNr,B200,DeBuchBetrag),SUMIF(DeKontoNr,B200,DeBuchBetrag)))</f>
        <v>0</v>
      </c>
      <c r="F200" s="34" t="str">
        <f t="shared" si="23"/>
        <v/>
      </c>
    </row>
    <row r="201" spans="1:13">
      <c r="A201" s="27" t="str">
        <f t="shared" si="22"/>
        <v>304</v>
      </c>
      <c r="B201" s="118">
        <v>3042</v>
      </c>
      <c r="C201" s="27" t="s">
        <v>12</v>
      </c>
      <c r="D201" s="34">
        <f t="shared" si="24"/>
        <v>0</v>
      </c>
      <c r="E201" s="34">
        <f t="shared" si="25"/>
        <v>0</v>
      </c>
      <c r="F201" s="34" t="str">
        <f t="shared" si="23"/>
        <v/>
      </c>
      <c r="H201" s="99" t="s">
        <v>1029</v>
      </c>
      <c r="I201" s="102"/>
      <c r="J201" s="102"/>
      <c r="K201" s="102"/>
    </row>
    <row r="202" spans="1:13">
      <c r="A202" s="27" t="str">
        <f t="shared" si="22"/>
        <v>304</v>
      </c>
      <c r="B202" s="118">
        <v>3043</v>
      </c>
      <c r="C202" s="27" t="s">
        <v>13</v>
      </c>
      <c r="D202" s="34">
        <f t="shared" si="24"/>
        <v>0</v>
      </c>
      <c r="E202" s="34">
        <f t="shared" si="25"/>
        <v>0</v>
      </c>
      <c r="F202" s="34" t="str">
        <f t="shared" si="23"/>
        <v/>
      </c>
      <c r="H202" s="105"/>
      <c r="I202" s="106"/>
      <c r="J202" s="106"/>
      <c r="K202" s="106"/>
      <c r="L202" s="106"/>
      <c r="M202" s="107"/>
    </row>
    <row r="203" spans="1:13">
      <c r="A203" s="27" t="str">
        <f t="shared" si="22"/>
        <v>304</v>
      </c>
      <c r="B203" s="118">
        <v>3049</v>
      </c>
      <c r="C203" s="27" t="s">
        <v>14</v>
      </c>
      <c r="D203" s="34">
        <f t="shared" si="24"/>
        <v>0</v>
      </c>
      <c r="E203" s="34">
        <f t="shared" si="25"/>
        <v>0</v>
      </c>
      <c r="F203" s="34" t="str">
        <f t="shared" si="23"/>
        <v/>
      </c>
      <c r="H203" s="110">
        <v>2920</v>
      </c>
      <c r="I203" s="98">
        <f>SUMIF(SgSachgruppe,$H203,SgAnfBestand)</f>
        <v>0</v>
      </c>
      <c r="J203" s="98"/>
      <c r="K203" s="98"/>
      <c r="L203" s="98">
        <f>I203</f>
        <v>0</v>
      </c>
      <c r="M203" s="111" t="s">
        <v>1027</v>
      </c>
    </row>
    <row r="204" spans="1:13">
      <c r="A204" s="27" t="str">
        <f t="shared" si="22"/>
        <v>30</v>
      </c>
      <c r="B204" s="118">
        <v>305</v>
      </c>
      <c r="C204" s="27" t="s">
        <v>15</v>
      </c>
      <c r="D204" s="34">
        <f t="shared" si="24"/>
        <v>0</v>
      </c>
      <c r="E204" s="34">
        <f t="shared" si="25"/>
        <v>0</v>
      </c>
      <c r="F204" s="34" t="str">
        <f t="shared" si="23"/>
        <v/>
      </c>
      <c r="H204" s="110">
        <v>3892</v>
      </c>
      <c r="I204" s="98"/>
      <c r="J204" s="98">
        <f>SUMIF(SgSachgruppe,$H204,SgEndBestand)</f>
        <v>0</v>
      </c>
      <c r="K204" s="98"/>
      <c r="L204" s="98"/>
      <c r="M204" s="109" t="str">
        <f>IF(H204&lt;&gt;"",VLOOKUP(H204,Sachgruppen,2,0),"")</f>
        <v>Einlagen in Rücklagen der Globalbudgetbereiche</v>
      </c>
    </row>
    <row r="205" spans="1:13">
      <c r="A205" s="27" t="str">
        <f t="shared" si="22"/>
        <v>305</v>
      </c>
      <c r="B205" s="118">
        <v>3050</v>
      </c>
      <c r="C205" s="27" t="s">
        <v>16</v>
      </c>
      <c r="D205" s="34">
        <f t="shared" si="24"/>
        <v>0</v>
      </c>
      <c r="E205" s="34">
        <f t="shared" si="25"/>
        <v>0</v>
      </c>
      <c r="F205" s="34" t="str">
        <f t="shared" si="23"/>
        <v/>
      </c>
      <c r="H205" s="110">
        <v>4892</v>
      </c>
      <c r="I205" s="98"/>
      <c r="J205" s="98">
        <f>-SUMIF(SgSachgruppe,$H205,SgEndBestand)</f>
        <v>0</v>
      </c>
      <c r="K205" s="98"/>
      <c r="L205" s="98"/>
      <c r="M205" s="109" t="str">
        <f>IF(H205&lt;&gt;"",VLOOKUP(H205,Sachgruppen,2,0),"")</f>
        <v>Entnahmen aus Rücklagen der Globalbudgetbereiche</v>
      </c>
    </row>
    <row r="206" spans="1:13">
      <c r="A206" s="27" t="str">
        <f t="shared" si="22"/>
        <v>305</v>
      </c>
      <c r="B206" s="118">
        <v>3052</v>
      </c>
      <c r="C206" s="27" t="s">
        <v>17</v>
      </c>
      <c r="D206" s="34">
        <f t="shared" si="24"/>
        <v>0</v>
      </c>
      <c r="E206" s="34">
        <f t="shared" si="25"/>
        <v>0</v>
      </c>
      <c r="F206" s="34" t="str">
        <f t="shared" si="23"/>
        <v/>
      </c>
      <c r="H206" s="110"/>
      <c r="I206" s="98"/>
      <c r="J206" s="92">
        <f>SUM(J204:J205)</f>
        <v>0</v>
      </c>
      <c r="K206" s="98"/>
      <c r="L206" s="98">
        <f>J206</f>
        <v>0</v>
      </c>
      <c r="M206" s="111" t="s">
        <v>1011</v>
      </c>
    </row>
    <row r="207" spans="1:13">
      <c r="A207" s="27" t="str">
        <f t="shared" si="22"/>
        <v>305</v>
      </c>
      <c r="B207" s="118">
        <v>3053</v>
      </c>
      <c r="C207" s="27" t="s">
        <v>18</v>
      </c>
      <c r="D207" s="34">
        <f t="shared" si="24"/>
        <v>0</v>
      </c>
      <c r="E207" s="34">
        <f t="shared" si="25"/>
        <v>0</v>
      </c>
      <c r="F207" s="34" t="str">
        <f t="shared" si="23"/>
        <v/>
      </c>
      <c r="H207" s="110"/>
      <c r="I207" s="98"/>
      <c r="J207" s="98"/>
      <c r="K207" s="98"/>
      <c r="L207" s="92">
        <f>L203+L206</f>
        <v>0</v>
      </c>
      <c r="M207" s="111" t="s">
        <v>1028</v>
      </c>
    </row>
    <row r="208" spans="1:13">
      <c r="A208" s="27" t="str">
        <f t="shared" si="22"/>
        <v>305</v>
      </c>
      <c r="B208" s="118">
        <v>3054</v>
      </c>
      <c r="C208" s="27" t="s">
        <v>19</v>
      </c>
      <c r="D208" s="34">
        <f t="shared" si="24"/>
        <v>0</v>
      </c>
      <c r="E208" s="34">
        <f t="shared" si="25"/>
        <v>0</v>
      </c>
      <c r="F208" s="34" t="str">
        <f t="shared" si="23"/>
        <v/>
      </c>
      <c r="H208" s="110"/>
      <c r="I208" s="98"/>
      <c r="J208" s="98"/>
      <c r="K208" s="98"/>
      <c r="L208" s="98"/>
      <c r="M208" s="109"/>
    </row>
    <row r="209" spans="1:13">
      <c r="A209" s="27" t="str">
        <f t="shared" si="22"/>
        <v>305</v>
      </c>
      <c r="B209" s="118">
        <v>3055</v>
      </c>
      <c r="C209" s="27" t="s">
        <v>20</v>
      </c>
      <c r="D209" s="34">
        <f t="shared" si="24"/>
        <v>0</v>
      </c>
      <c r="E209" s="34">
        <f t="shared" si="25"/>
        <v>0</v>
      </c>
      <c r="F209" s="34" t="str">
        <f t="shared" si="23"/>
        <v/>
      </c>
      <c r="H209" s="108" t="s">
        <v>1028</v>
      </c>
      <c r="I209" s="98"/>
      <c r="J209" s="98"/>
      <c r="K209" s="98"/>
      <c r="L209" s="98" t="s">
        <v>1015</v>
      </c>
      <c r="M209" s="109"/>
    </row>
    <row r="210" spans="1:13">
      <c r="A210" s="27" t="str">
        <f t="shared" si="22"/>
        <v>305</v>
      </c>
      <c r="B210" s="118">
        <v>3056</v>
      </c>
      <c r="C210" s="27" t="s">
        <v>21</v>
      </c>
      <c r="D210" s="34">
        <f t="shared" si="24"/>
        <v>0</v>
      </c>
      <c r="E210" s="34">
        <f t="shared" si="25"/>
        <v>0</v>
      </c>
      <c r="F210" s="34" t="str">
        <f t="shared" si="23"/>
        <v/>
      </c>
      <c r="H210" s="110">
        <v>2920</v>
      </c>
      <c r="I210" s="98"/>
      <c r="J210" s="98">
        <f>SUMIF(SgSachgruppe,$H210,SgEndBestand)</f>
        <v>0</v>
      </c>
      <c r="K210" s="98" t="str">
        <f>IF(F240&lt;&gt;"",VLOOKUP(F240,Sachgruppen,2,0),"")</f>
        <v/>
      </c>
      <c r="L210" s="92">
        <f>J210</f>
        <v>0</v>
      </c>
      <c r="M210" s="111" t="s">
        <v>1028</v>
      </c>
    </row>
    <row r="211" spans="1:13">
      <c r="A211" s="27" t="str">
        <f t="shared" si="22"/>
        <v>305</v>
      </c>
      <c r="B211" s="118">
        <v>3059</v>
      </c>
      <c r="C211" s="27" t="s">
        <v>22</v>
      </c>
      <c r="D211" s="34">
        <f t="shared" si="24"/>
        <v>0</v>
      </c>
      <c r="E211" s="34">
        <f t="shared" si="25"/>
        <v>0</v>
      </c>
      <c r="F211" s="34" t="str">
        <f t="shared" si="23"/>
        <v/>
      </c>
      <c r="H211" s="110"/>
      <c r="I211" s="98"/>
      <c r="J211" s="98"/>
      <c r="K211" s="98"/>
      <c r="L211" s="98"/>
      <c r="M211" s="109"/>
    </row>
    <row r="212" spans="1:13">
      <c r="A212" s="27" t="str">
        <f t="shared" si="22"/>
        <v>30</v>
      </c>
      <c r="B212" s="118">
        <v>306</v>
      </c>
      <c r="C212" s="27" t="s">
        <v>23</v>
      </c>
      <c r="D212" s="34">
        <f t="shared" si="24"/>
        <v>0</v>
      </c>
      <c r="E212" s="34">
        <f t="shared" si="25"/>
        <v>0</v>
      </c>
      <c r="F212" s="34" t="str">
        <f t="shared" si="23"/>
        <v/>
      </c>
      <c r="H212" s="112"/>
      <c r="I212" s="113"/>
      <c r="J212" s="113"/>
      <c r="K212" s="113"/>
      <c r="L212" s="114">
        <f>L210-L207</f>
        <v>0</v>
      </c>
      <c r="M212" s="115" t="s">
        <v>990</v>
      </c>
    </row>
    <row r="213" spans="1:13">
      <c r="A213" s="27" t="str">
        <f t="shared" si="22"/>
        <v>306</v>
      </c>
      <c r="B213" s="118">
        <v>3060</v>
      </c>
      <c r="C213" s="27" t="s">
        <v>24</v>
      </c>
      <c r="D213" s="34">
        <f t="shared" si="24"/>
        <v>0</v>
      </c>
      <c r="E213" s="34">
        <f t="shared" si="25"/>
        <v>0</v>
      </c>
      <c r="F213" s="34" t="str">
        <f t="shared" si="23"/>
        <v/>
      </c>
    </row>
    <row r="214" spans="1:13">
      <c r="A214" s="27" t="str">
        <f t="shared" si="22"/>
        <v>306</v>
      </c>
      <c r="B214" s="118">
        <v>3061</v>
      </c>
      <c r="C214" s="27" t="s">
        <v>25</v>
      </c>
      <c r="D214" s="34">
        <f t="shared" si="24"/>
        <v>0</v>
      </c>
      <c r="E214" s="34">
        <f t="shared" si="25"/>
        <v>0</v>
      </c>
      <c r="F214" s="34" t="str">
        <f t="shared" si="23"/>
        <v/>
      </c>
    </row>
    <row r="215" spans="1:13">
      <c r="A215" s="27" t="str">
        <f t="shared" si="22"/>
        <v>306</v>
      </c>
      <c r="B215" s="118">
        <v>3062</v>
      </c>
      <c r="C215" s="27" t="s">
        <v>26</v>
      </c>
      <c r="D215" s="34">
        <f t="shared" si="24"/>
        <v>0</v>
      </c>
      <c r="E215" s="34">
        <f t="shared" si="25"/>
        <v>0</v>
      </c>
      <c r="F215" s="34" t="str">
        <f t="shared" si="23"/>
        <v/>
      </c>
    </row>
    <row r="216" spans="1:13">
      <c r="A216" s="27" t="str">
        <f t="shared" si="22"/>
        <v>306</v>
      </c>
      <c r="B216" s="118">
        <v>3063</v>
      </c>
      <c r="C216" s="27" t="s">
        <v>27</v>
      </c>
      <c r="D216" s="34">
        <f t="shared" si="24"/>
        <v>0</v>
      </c>
      <c r="E216" s="34">
        <f t="shared" si="25"/>
        <v>0</v>
      </c>
      <c r="F216" s="34" t="str">
        <f t="shared" si="23"/>
        <v/>
      </c>
      <c r="H216" s="99" t="s">
        <v>1030</v>
      </c>
      <c r="I216" s="102"/>
      <c r="J216" s="102"/>
    </row>
    <row r="217" spans="1:13">
      <c r="A217" s="27" t="str">
        <f t="shared" si="22"/>
        <v>306</v>
      </c>
      <c r="B217" s="118">
        <v>3064</v>
      </c>
      <c r="C217" s="27" t="s">
        <v>28</v>
      </c>
      <c r="D217" s="34">
        <f t="shared" si="24"/>
        <v>0</v>
      </c>
      <c r="E217" s="34">
        <f t="shared" si="25"/>
        <v>0</v>
      </c>
      <c r="F217" s="34" t="str">
        <f t="shared" si="23"/>
        <v/>
      </c>
      <c r="H217" s="105"/>
      <c r="I217" s="106"/>
      <c r="J217" s="106"/>
      <c r="K217" s="106"/>
      <c r="L217" s="106"/>
      <c r="M217" s="107"/>
    </row>
    <row r="218" spans="1:13">
      <c r="A218" s="27" t="str">
        <f t="shared" si="22"/>
        <v>306</v>
      </c>
      <c r="B218" s="118">
        <v>3069</v>
      </c>
      <c r="C218" s="27" t="s">
        <v>29</v>
      </c>
      <c r="D218" s="34">
        <f t="shared" si="24"/>
        <v>0</v>
      </c>
      <c r="E218" s="34">
        <f t="shared" si="25"/>
        <v>0</v>
      </c>
      <c r="F218" s="34" t="str">
        <f t="shared" si="23"/>
        <v/>
      </c>
      <c r="H218" s="110">
        <v>2930</v>
      </c>
      <c r="I218" s="98">
        <f>SUMIF(SgSachgruppe,$H218,SgAnfBestand)</f>
        <v>0</v>
      </c>
      <c r="J218" s="98"/>
      <c r="K218" s="98"/>
      <c r="L218" s="98">
        <f>I218</f>
        <v>0</v>
      </c>
      <c r="M218" s="111" t="s">
        <v>1031</v>
      </c>
    </row>
    <row r="219" spans="1:13">
      <c r="A219" s="27" t="str">
        <f t="shared" si="22"/>
        <v>30</v>
      </c>
      <c r="B219" s="118">
        <v>309</v>
      </c>
      <c r="C219" s="27" t="s">
        <v>30</v>
      </c>
      <c r="D219" s="34">
        <f t="shared" si="24"/>
        <v>0</v>
      </c>
      <c r="E219" s="34">
        <f t="shared" si="25"/>
        <v>0</v>
      </c>
      <c r="F219" s="34" t="str">
        <f t="shared" si="23"/>
        <v/>
      </c>
      <c r="H219" s="110">
        <v>3893</v>
      </c>
      <c r="I219" s="98"/>
      <c r="J219" s="98">
        <f>SUMIF(SgSachgruppe,$H219,SgEndBestand)</f>
        <v>0</v>
      </c>
      <c r="K219" s="98"/>
      <c r="L219" s="98"/>
      <c r="M219" s="109" t="str">
        <f>IF(H219&lt;&gt;"",VLOOKUP(H219,Sachgruppen,2,0),"")</f>
        <v>Einlagen in Vorfinanzierungen des EK</v>
      </c>
    </row>
    <row r="220" spans="1:13">
      <c r="A220" s="27" t="str">
        <f t="shared" si="22"/>
        <v>309</v>
      </c>
      <c r="B220" s="118">
        <v>3090</v>
      </c>
      <c r="C220" s="27" t="s">
        <v>31</v>
      </c>
      <c r="D220" s="34">
        <f t="shared" si="24"/>
        <v>0</v>
      </c>
      <c r="E220" s="34">
        <f t="shared" si="25"/>
        <v>0</v>
      </c>
      <c r="F220" s="34" t="str">
        <f t="shared" si="23"/>
        <v/>
      </c>
      <c r="H220" s="110">
        <v>4893</v>
      </c>
      <c r="I220" s="98"/>
      <c r="J220" s="98">
        <f>-SUMIF(SgSachgruppe,$H220,SgEndBestand)</f>
        <v>0</v>
      </c>
      <c r="K220" s="98"/>
      <c r="L220" s="98"/>
      <c r="M220" s="109" t="str">
        <f>IF(H220&lt;&gt;"",VLOOKUP(H220,Sachgruppen,2,0),"")</f>
        <v>Entnahmen aus Vorfinanzierungen des EK</v>
      </c>
    </row>
    <row r="221" spans="1:13">
      <c r="A221" s="27" t="str">
        <f t="shared" si="22"/>
        <v>309</v>
      </c>
      <c r="B221" s="118">
        <v>3091</v>
      </c>
      <c r="C221" s="27" t="s">
        <v>32</v>
      </c>
      <c r="D221" s="34">
        <f t="shared" si="24"/>
        <v>0</v>
      </c>
      <c r="E221" s="34">
        <f t="shared" si="25"/>
        <v>0</v>
      </c>
      <c r="F221" s="34" t="str">
        <f t="shared" si="23"/>
        <v/>
      </c>
      <c r="H221" s="110"/>
      <c r="I221" s="98"/>
      <c r="J221" s="92">
        <f>SUM(J219:J220)</f>
        <v>0</v>
      </c>
      <c r="K221" s="98"/>
      <c r="L221" s="98">
        <f>J221</f>
        <v>0</v>
      </c>
      <c r="M221" s="111" t="s">
        <v>1011</v>
      </c>
    </row>
    <row r="222" spans="1:13">
      <c r="A222" s="27" t="str">
        <f t="shared" si="22"/>
        <v>309</v>
      </c>
      <c r="B222" s="118">
        <v>3099</v>
      </c>
      <c r="C222" s="27" t="s">
        <v>30</v>
      </c>
      <c r="D222" s="34">
        <f t="shared" si="24"/>
        <v>0</v>
      </c>
      <c r="E222" s="34">
        <f t="shared" si="25"/>
        <v>0</v>
      </c>
      <c r="F222" s="34" t="str">
        <f t="shared" si="23"/>
        <v/>
      </c>
      <c r="H222" s="110"/>
      <c r="I222" s="98"/>
      <c r="J222" s="98"/>
      <c r="K222" s="98"/>
      <c r="L222" s="92">
        <f>L218+L221</f>
        <v>0</v>
      </c>
      <c r="M222" s="111" t="s">
        <v>1032</v>
      </c>
    </row>
    <row r="223" spans="1:13">
      <c r="A223" s="27" t="str">
        <f t="shared" si="22"/>
        <v>3</v>
      </c>
      <c r="B223" s="118">
        <v>31</v>
      </c>
      <c r="C223" s="27" t="s">
        <v>33</v>
      </c>
      <c r="D223" s="34">
        <f t="shared" si="24"/>
        <v>0</v>
      </c>
      <c r="E223" s="34">
        <f t="shared" si="25"/>
        <v>0</v>
      </c>
      <c r="F223" s="34" t="str">
        <f t="shared" si="23"/>
        <v/>
      </c>
      <c r="H223" s="110"/>
      <c r="I223" s="98"/>
      <c r="J223" s="98"/>
      <c r="K223" s="98"/>
      <c r="L223" s="98"/>
      <c r="M223" s="109"/>
    </row>
    <row r="224" spans="1:13">
      <c r="A224" s="27" t="str">
        <f t="shared" si="22"/>
        <v>31</v>
      </c>
      <c r="B224" s="118">
        <v>310</v>
      </c>
      <c r="C224" s="27" t="s">
        <v>34</v>
      </c>
      <c r="D224" s="34">
        <f t="shared" si="24"/>
        <v>0</v>
      </c>
      <c r="E224" s="34">
        <f t="shared" si="25"/>
        <v>0</v>
      </c>
      <c r="F224" s="34" t="str">
        <f t="shared" si="23"/>
        <v/>
      </c>
      <c r="H224" s="108" t="s">
        <v>1032</v>
      </c>
      <c r="I224" s="98"/>
      <c r="J224" s="98"/>
      <c r="K224" s="98"/>
      <c r="L224" s="98" t="s">
        <v>1015</v>
      </c>
      <c r="M224" s="109"/>
    </row>
    <row r="225" spans="1:13">
      <c r="A225" s="27" t="str">
        <f t="shared" si="22"/>
        <v>310</v>
      </c>
      <c r="B225" s="118">
        <v>3100</v>
      </c>
      <c r="C225" s="27" t="s">
        <v>35</v>
      </c>
      <c r="D225" s="34">
        <f t="shared" si="24"/>
        <v>0</v>
      </c>
      <c r="E225" s="34">
        <f t="shared" si="25"/>
        <v>0</v>
      </c>
      <c r="F225" s="34" t="str">
        <f t="shared" si="23"/>
        <v/>
      </c>
      <c r="H225" s="110">
        <v>2930</v>
      </c>
      <c r="I225" s="98"/>
      <c r="J225" s="98">
        <f>SUMIF(SgSachgruppe,$H225,SgEndBestand)</f>
        <v>0</v>
      </c>
      <c r="K225" s="98" t="str">
        <f>IF(F255&lt;&gt;"",VLOOKUP(F255,Sachgruppen,2,0),"")</f>
        <v/>
      </c>
      <c r="L225" s="92">
        <f>J225</f>
        <v>0</v>
      </c>
      <c r="M225" s="111" t="s">
        <v>1032</v>
      </c>
    </row>
    <row r="226" spans="1:13">
      <c r="A226" s="27" t="str">
        <f t="shared" si="22"/>
        <v>310</v>
      </c>
      <c r="B226" s="118">
        <v>3101</v>
      </c>
      <c r="C226" s="27" t="s">
        <v>1054</v>
      </c>
      <c r="D226" s="34">
        <f t="shared" si="24"/>
        <v>0</v>
      </c>
      <c r="E226" s="34">
        <f t="shared" si="25"/>
        <v>0</v>
      </c>
      <c r="F226" s="34" t="str">
        <f t="shared" si="23"/>
        <v/>
      </c>
      <c r="H226" s="110"/>
      <c r="I226" s="98"/>
      <c r="J226" s="98"/>
      <c r="K226" s="98"/>
      <c r="L226" s="98"/>
      <c r="M226" s="109"/>
    </row>
    <row r="227" spans="1:13">
      <c r="A227" s="27" t="str">
        <f t="shared" si="22"/>
        <v>310</v>
      </c>
      <c r="B227" s="118">
        <v>3102</v>
      </c>
      <c r="C227" s="27" t="s">
        <v>36</v>
      </c>
      <c r="D227" s="34">
        <f t="shared" si="24"/>
        <v>0</v>
      </c>
      <c r="E227" s="34">
        <f t="shared" si="25"/>
        <v>0</v>
      </c>
      <c r="F227" s="34" t="str">
        <f t="shared" si="23"/>
        <v/>
      </c>
      <c r="H227" s="112"/>
      <c r="I227" s="113"/>
      <c r="J227" s="113"/>
      <c r="K227" s="113"/>
      <c r="L227" s="114">
        <f>L225-L222</f>
        <v>0</v>
      </c>
      <c r="M227" s="115" t="s">
        <v>990</v>
      </c>
    </row>
    <row r="228" spans="1:13">
      <c r="A228" s="27" t="str">
        <f t="shared" si="22"/>
        <v>310</v>
      </c>
      <c r="B228" s="118">
        <v>3103</v>
      </c>
      <c r="C228" s="27" t="s">
        <v>37</v>
      </c>
      <c r="D228" s="34">
        <f t="shared" si="24"/>
        <v>0</v>
      </c>
      <c r="E228" s="34">
        <f t="shared" si="25"/>
        <v>0</v>
      </c>
      <c r="F228" s="34" t="str">
        <f t="shared" si="23"/>
        <v/>
      </c>
    </row>
    <row r="229" spans="1:13">
      <c r="A229" s="27" t="str">
        <f t="shared" si="22"/>
        <v>310</v>
      </c>
      <c r="B229" s="118">
        <v>3104</v>
      </c>
      <c r="C229" s="27" t="s">
        <v>38</v>
      </c>
      <c r="D229" s="34">
        <f t="shared" si="24"/>
        <v>0</v>
      </c>
      <c r="E229" s="34">
        <f t="shared" si="25"/>
        <v>0</v>
      </c>
      <c r="F229" s="34" t="str">
        <f t="shared" si="23"/>
        <v/>
      </c>
    </row>
    <row r="230" spans="1:13">
      <c r="A230" s="27" t="str">
        <f t="shared" si="22"/>
        <v>310</v>
      </c>
      <c r="B230" s="118">
        <v>3105</v>
      </c>
      <c r="C230" s="27" t="s">
        <v>39</v>
      </c>
      <c r="D230" s="34">
        <f t="shared" si="24"/>
        <v>0</v>
      </c>
      <c r="E230" s="34">
        <f t="shared" si="25"/>
        <v>0</v>
      </c>
      <c r="F230" s="34" t="str">
        <f t="shared" si="23"/>
        <v/>
      </c>
    </row>
    <row r="231" spans="1:13">
      <c r="A231" s="27" t="str">
        <f t="shared" si="22"/>
        <v>310</v>
      </c>
      <c r="B231" s="118">
        <v>3106</v>
      </c>
      <c r="C231" s="27" t="s">
        <v>40</v>
      </c>
      <c r="D231" s="34">
        <f t="shared" si="24"/>
        <v>0</v>
      </c>
      <c r="E231" s="34">
        <f t="shared" si="25"/>
        <v>0</v>
      </c>
      <c r="F231" s="34" t="str">
        <f t="shared" si="23"/>
        <v/>
      </c>
      <c r="H231" s="99" t="s">
        <v>1033</v>
      </c>
      <c r="I231" s="102"/>
    </row>
    <row r="232" spans="1:13">
      <c r="A232" s="27" t="str">
        <f t="shared" si="22"/>
        <v>310</v>
      </c>
      <c r="B232" s="118">
        <v>3109</v>
      </c>
      <c r="C232" s="27" t="s">
        <v>41</v>
      </c>
      <c r="D232" s="34">
        <f t="shared" si="24"/>
        <v>0</v>
      </c>
      <c r="E232" s="34">
        <f t="shared" si="25"/>
        <v>0</v>
      </c>
      <c r="F232" s="34" t="str">
        <f t="shared" si="23"/>
        <v/>
      </c>
      <c r="H232" s="105"/>
      <c r="I232" s="106"/>
      <c r="J232" s="106"/>
      <c r="K232" s="106"/>
      <c r="L232" s="106"/>
      <c r="M232" s="107"/>
    </row>
    <row r="233" spans="1:13">
      <c r="A233" s="27" t="str">
        <f t="shared" si="22"/>
        <v>31</v>
      </c>
      <c r="B233" s="118">
        <v>311</v>
      </c>
      <c r="C233" s="27" t="s">
        <v>42</v>
      </c>
      <c r="D233" s="34">
        <f t="shared" si="24"/>
        <v>0</v>
      </c>
      <c r="E233" s="34">
        <f t="shared" si="25"/>
        <v>0</v>
      </c>
      <c r="F233" s="34" t="str">
        <f t="shared" si="23"/>
        <v/>
      </c>
      <c r="H233" s="110">
        <v>2940</v>
      </c>
      <c r="I233" s="98">
        <f>SUMIF(SgSachgruppe,$H233,SgAnfBestand)</f>
        <v>0</v>
      </c>
      <c r="J233" s="98"/>
      <c r="K233" s="98"/>
      <c r="L233" s="98">
        <f>I233</f>
        <v>0</v>
      </c>
      <c r="M233" s="111" t="s">
        <v>1034</v>
      </c>
    </row>
    <row r="234" spans="1:13">
      <c r="A234" s="27" t="str">
        <f t="shared" si="22"/>
        <v>311</v>
      </c>
      <c r="B234" s="118">
        <v>3110</v>
      </c>
      <c r="C234" s="27" t="s">
        <v>43</v>
      </c>
      <c r="D234" s="34">
        <f t="shared" si="24"/>
        <v>0</v>
      </c>
      <c r="E234" s="34">
        <f t="shared" si="25"/>
        <v>0</v>
      </c>
      <c r="F234" s="34" t="str">
        <f t="shared" si="23"/>
        <v/>
      </c>
      <c r="H234" s="110">
        <v>3894</v>
      </c>
      <c r="I234" s="98"/>
      <c r="J234" s="98">
        <f>SUMIF(SgSachgruppe,$H234,SgEndBestand)</f>
        <v>0</v>
      </c>
      <c r="K234" s="98"/>
      <c r="L234" s="98"/>
      <c r="M234" s="109" t="str">
        <f>IF(H234&lt;&gt;"",VLOOKUP(H234,Sachgruppen,2,0),"")</f>
        <v>Einlagen in die Reserve</v>
      </c>
    </row>
    <row r="235" spans="1:13">
      <c r="A235" s="27" t="str">
        <f t="shared" si="22"/>
        <v>311</v>
      </c>
      <c r="B235" s="118">
        <v>3111</v>
      </c>
      <c r="C235" s="27" t="s">
        <v>44</v>
      </c>
      <c r="D235" s="34">
        <f t="shared" si="24"/>
        <v>0</v>
      </c>
      <c r="E235" s="34">
        <f t="shared" si="25"/>
        <v>0</v>
      </c>
      <c r="F235" s="34" t="str">
        <f t="shared" si="23"/>
        <v/>
      </c>
      <c r="H235" s="110"/>
      <c r="I235" s="98"/>
      <c r="J235" s="92">
        <f>SUM(J234:J234)</f>
        <v>0</v>
      </c>
      <c r="K235" s="98"/>
      <c r="L235" s="98">
        <f>J235</f>
        <v>0</v>
      </c>
      <c r="M235" s="111" t="s">
        <v>1011</v>
      </c>
    </row>
    <row r="236" spans="1:13">
      <c r="A236" s="27" t="str">
        <f t="shared" si="22"/>
        <v>311</v>
      </c>
      <c r="B236" s="118">
        <v>3112</v>
      </c>
      <c r="C236" s="27" t="s">
        <v>45</v>
      </c>
      <c r="D236" s="34">
        <f t="shared" si="24"/>
        <v>0</v>
      </c>
      <c r="E236" s="34">
        <f t="shared" si="25"/>
        <v>0</v>
      </c>
      <c r="F236" s="34" t="str">
        <f t="shared" si="23"/>
        <v/>
      </c>
      <c r="H236" s="110"/>
      <c r="I236" s="98"/>
      <c r="J236" s="98"/>
      <c r="K236" s="98"/>
      <c r="L236" s="92">
        <f>L233+L235</f>
        <v>0</v>
      </c>
      <c r="M236" s="111" t="s">
        <v>1036</v>
      </c>
    </row>
    <row r="237" spans="1:13">
      <c r="A237" s="27" t="str">
        <f t="shared" si="22"/>
        <v>311</v>
      </c>
      <c r="B237" s="118">
        <v>3113</v>
      </c>
      <c r="C237" s="27" t="s">
        <v>46</v>
      </c>
      <c r="D237" s="34">
        <f t="shared" si="24"/>
        <v>0</v>
      </c>
      <c r="E237" s="34">
        <f t="shared" si="25"/>
        <v>0</v>
      </c>
      <c r="F237" s="34" t="str">
        <f t="shared" si="23"/>
        <v/>
      </c>
      <c r="H237" s="110"/>
      <c r="I237" s="98"/>
      <c r="J237" s="98"/>
      <c r="K237" s="98"/>
      <c r="L237" s="98"/>
      <c r="M237" s="109"/>
    </row>
    <row r="238" spans="1:13">
      <c r="A238" s="27" t="str">
        <f t="shared" si="22"/>
        <v>311</v>
      </c>
      <c r="B238" s="118">
        <v>3115</v>
      </c>
      <c r="C238" s="27" t="s">
        <v>47</v>
      </c>
      <c r="D238" s="34">
        <f t="shared" si="24"/>
        <v>0</v>
      </c>
      <c r="E238" s="34">
        <f t="shared" si="25"/>
        <v>0</v>
      </c>
      <c r="F238" s="34" t="str">
        <f t="shared" si="23"/>
        <v/>
      </c>
      <c r="H238" s="108" t="s">
        <v>1036</v>
      </c>
      <c r="I238" s="98"/>
      <c r="J238" s="98"/>
      <c r="K238" s="98"/>
      <c r="L238" s="98" t="s">
        <v>1015</v>
      </c>
      <c r="M238" s="109"/>
    </row>
    <row r="239" spans="1:13">
      <c r="A239" s="27" t="str">
        <f t="shared" si="22"/>
        <v>311</v>
      </c>
      <c r="B239" s="118">
        <v>3116</v>
      </c>
      <c r="C239" s="27" t="s">
        <v>48</v>
      </c>
      <c r="D239" s="34">
        <f t="shared" si="24"/>
        <v>0</v>
      </c>
      <c r="E239" s="34">
        <f t="shared" si="25"/>
        <v>0</v>
      </c>
      <c r="F239" s="34" t="str">
        <f t="shared" si="23"/>
        <v/>
      </c>
      <c r="H239" s="110">
        <v>2940</v>
      </c>
      <c r="I239" s="98"/>
      <c r="J239" s="98">
        <f>SUMIF(SgSachgruppe,$H239,SgEndBestand)</f>
        <v>0</v>
      </c>
      <c r="K239" s="98" t="str">
        <f>IF(F270&lt;&gt;"",VLOOKUP(F270,Sachgruppen,2,0),"")</f>
        <v/>
      </c>
      <c r="L239" s="92">
        <f>J239</f>
        <v>0</v>
      </c>
      <c r="M239" s="111" t="s">
        <v>1036</v>
      </c>
    </row>
    <row r="240" spans="1:13">
      <c r="A240" s="27" t="str">
        <f t="shared" si="22"/>
        <v>311</v>
      </c>
      <c r="B240" s="118">
        <v>3118</v>
      </c>
      <c r="C240" s="27" t="s">
        <v>49</v>
      </c>
      <c r="D240" s="34">
        <f t="shared" si="24"/>
        <v>0</v>
      </c>
      <c r="E240" s="34">
        <f t="shared" si="25"/>
        <v>0</v>
      </c>
      <c r="F240" s="34" t="str">
        <f t="shared" si="23"/>
        <v/>
      </c>
      <c r="H240" s="110"/>
      <c r="I240" s="98"/>
      <c r="J240" s="98"/>
      <c r="K240" s="98"/>
      <c r="L240" s="98"/>
      <c r="M240" s="109"/>
    </row>
    <row r="241" spans="1:13">
      <c r="A241" s="27" t="str">
        <f t="shared" si="22"/>
        <v>311</v>
      </c>
      <c r="B241" s="118">
        <v>3119</v>
      </c>
      <c r="C241" s="27" t="s">
        <v>50</v>
      </c>
      <c r="D241" s="34">
        <f t="shared" si="24"/>
        <v>0</v>
      </c>
      <c r="E241" s="34">
        <f t="shared" si="25"/>
        <v>0</v>
      </c>
      <c r="F241" s="34" t="str">
        <f t="shared" si="23"/>
        <v/>
      </c>
      <c r="H241" s="112"/>
      <c r="I241" s="113"/>
      <c r="J241" s="113"/>
      <c r="K241" s="113"/>
      <c r="L241" s="114">
        <f>L239-L236</f>
        <v>0</v>
      </c>
      <c r="M241" s="115" t="s">
        <v>990</v>
      </c>
    </row>
    <row r="242" spans="1:13">
      <c r="A242" s="27" t="str">
        <f t="shared" si="22"/>
        <v>31</v>
      </c>
      <c r="B242" s="118">
        <v>312</v>
      </c>
      <c r="C242" s="27" t="s">
        <v>51</v>
      </c>
      <c r="D242" s="34">
        <f t="shared" si="24"/>
        <v>0</v>
      </c>
      <c r="E242" s="34">
        <f t="shared" si="25"/>
        <v>0</v>
      </c>
      <c r="F242" s="34" t="str">
        <f t="shared" si="23"/>
        <v/>
      </c>
    </row>
    <row r="243" spans="1:13">
      <c r="A243" s="27" t="str">
        <f t="shared" si="22"/>
        <v>312</v>
      </c>
      <c r="B243" s="118">
        <v>3120</v>
      </c>
      <c r="C243" s="27" t="s">
        <v>51</v>
      </c>
      <c r="D243" s="34">
        <f t="shared" si="24"/>
        <v>0</v>
      </c>
      <c r="E243" s="34">
        <f t="shared" si="25"/>
        <v>0</v>
      </c>
      <c r="F243" s="34" t="str">
        <f t="shared" si="23"/>
        <v/>
      </c>
    </row>
    <row r="244" spans="1:13">
      <c r="A244" s="27" t="str">
        <f t="shared" si="22"/>
        <v>31</v>
      </c>
      <c r="B244" s="118">
        <v>313</v>
      </c>
      <c r="C244" s="27" t="s">
        <v>52</v>
      </c>
      <c r="D244" s="34">
        <f t="shared" si="24"/>
        <v>0</v>
      </c>
      <c r="E244" s="34">
        <f t="shared" si="25"/>
        <v>0</v>
      </c>
      <c r="F244" s="34" t="str">
        <f t="shared" si="23"/>
        <v/>
      </c>
    </row>
    <row r="245" spans="1:13">
      <c r="A245" s="27" t="str">
        <f t="shared" si="22"/>
        <v>313</v>
      </c>
      <c r="B245" s="118">
        <v>3130</v>
      </c>
      <c r="C245" s="27" t="s">
        <v>53</v>
      </c>
      <c r="D245" s="34">
        <f t="shared" si="24"/>
        <v>0</v>
      </c>
      <c r="E245" s="34">
        <f t="shared" si="25"/>
        <v>0</v>
      </c>
      <c r="F245" s="34" t="str">
        <f t="shared" si="23"/>
        <v/>
      </c>
      <c r="H245" s="99" t="s">
        <v>1037</v>
      </c>
      <c r="I245" s="102"/>
      <c r="J245" s="102"/>
      <c r="K245" s="102"/>
    </row>
    <row r="246" spans="1:13">
      <c r="A246" s="27" t="str">
        <f t="shared" si="22"/>
        <v>313</v>
      </c>
      <c r="B246" s="118">
        <v>3131</v>
      </c>
      <c r="C246" s="27" t="s">
        <v>54</v>
      </c>
      <c r="D246" s="34">
        <f t="shared" si="24"/>
        <v>0</v>
      </c>
      <c r="E246" s="34">
        <f t="shared" si="25"/>
        <v>0</v>
      </c>
      <c r="F246" s="34" t="str">
        <f t="shared" si="23"/>
        <v/>
      </c>
      <c r="H246" s="105"/>
      <c r="I246" s="106"/>
      <c r="J246" s="106"/>
      <c r="K246" s="106"/>
      <c r="L246" s="106"/>
      <c r="M246" s="107"/>
    </row>
    <row r="247" spans="1:13">
      <c r="A247" s="27" t="str">
        <f t="shared" si="22"/>
        <v>313</v>
      </c>
      <c r="B247" s="118">
        <v>3132</v>
      </c>
      <c r="C247" s="27" t="s">
        <v>55</v>
      </c>
      <c r="D247" s="34">
        <f t="shared" si="24"/>
        <v>0</v>
      </c>
      <c r="E247" s="34">
        <f t="shared" si="25"/>
        <v>0</v>
      </c>
      <c r="F247" s="34" t="str">
        <f t="shared" si="23"/>
        <v/>
      </c>
      <c r="H247" s="110">
        <v>2980</v>
      </c>
      <c r="I247" s="98">
        <f>SUMIF(SgSachgruppe,$H247,SgAnfBestand)</f>
        <v>0</v>
      </c>
      <c r="J247" s="98"/>
      <c r="K247" s="98"/>
      <c r="L247" s="98">
        <f>I247</f>
        <v>0</v>
      </c>
      <c r="M247" s="111" t="s">
        <v>1038</v>
      </c>
    </row>
    <row r="248" spans="1:13">
      <c r="A248" s="27" t="str">
        <f t="shared" si="22"/>
        <v>313</v>
      </c>
      <c r="B248" s="118">
        <v>3133</v>
      </c>
      <c r="C248" s="27" t="s">
        <v>56</v>
      </c>
      <c r="D248" s="34">
        <f t="shared" si="24"/>
        <v>0</v>
      </c>
      <c r="E248" s="34">
        <f t="shared" si="25"/>
        <v>0</v>
      </c>
      <c r="F248" s="34" t="str">
        <f t="shared" si="23"/>
        <v/>
      </c>
      <c r="H248" s="110">
        <v>3898</v>
      </c>
      <c r="I248" s="98"/>
      <c r="J248" s="98">
        <f>SUMIF(SgSachgruppe,$H248,SgEndBestand)</f>
        <v>0</v>
      </c>
      <c r="K248" s="98"/>
      <c r="L248" s="98"/>
      <c r="M248" s="109" t="str">
        <f>IF(H248&lt;&gt;"",VLOOKUP(H248,Sachgruppen,2,0),"")</f>
        <v>Einlagen in Werterhaltungs- und Erneuerungsreserven</v>
      </c>
    </row>
    <row r="249" spans="1:13">
      <c r="A249" s="27" t="str">
        <f t="shared" si="22"/>
        <v>313</v>
      </c>
      <c r="B249" s="118">
        <v>3134</v>
      </c>
      <c r="C249" s="27" t="s">
        <v>57</v>
      </c>
      <c r="D249" s="34">
        <f t="shared" si="24"/>
        <v>0</v>
      </c>
      <c r="E249" s="34">
        <f t="shared" si="25"/>
        <v>0</v>
      </c>
      <c r="F249" s="34" t="str">
        <f t="shared" si="23"/>
        <v/>
      </c>
      <c r="H249" s="110">
        <v>4898</v>
      </c>
      <c r="I249" s="98"/>
      <c r="J249" s="98">
        <f>-SUMIF(SgSachgruppe,$H249,SgEndBestand)</f>
        <v>0</v>
      </c>
      <c r="K249" s="98"/>
      <c r="L249" s="98"/>
      <c r="M249" s="109" t="str">
        <f>IF(H249&lt;&gt;"",VLOOKUP(H249,Sachgruppen,2,0),"")</f>
        <v>Entnahmen aus Werterhaltungs- und Erneuerungsreserven</v>
      </c>
    </row>
    <row r="250" spans="1:13">
      <c r="A250" s="27" t="str">
        <f t="shared" si="22"/>
        <v>313</v>
      </c>
      <c r="B250" s="118">
        <v>3135</v>
      </c>
      <c r="C250" s="27" t="s">
        <v>58</v>
      </c>
      <c r="D250" s="34">
        <f t="shared" si="24"/>
        <v>0</v>
      </c>
      <c r="E250" s="34">
        <f t="shared" si="25"/>
        <v>0</v>
      </c>
      <c r="F250" s="34" t="str">
        <f t="shared" si="23"/>
        <v/>
      </c>
      <c r="H250" s="110"/>
      <c r="I250" s="98"/>
      <c r="J250" s="92">
        <f>SUM(J248:J249)</f>
        <v>0</v>
      </c>
      <c r="K250" s="98"/>
      <c r="L250" s="98">
        <f>J250</f>
        <v>0</v>
      </c>
      <c r="M250" s="111" t="s">
        <v>1011</v>
      </c>
    </row>
    <row r="251" spans="1:13">
      <c r="A251" s="27" t="str">
        <f t="shared" si="22"/>
        <v>313</v>
      </c>
      <c r="B251" s="118">
        <v>3136</v>
      </c>
      <c r="C251" s="27" t="s">
        <v>59</v>
      </c>
      <c r="D251" s="34">
        <f t="shared" si="24"/>
        <v>0</v>
      </c>
      <c r="E251" s="34">
        <f t="shared" si="25"/>
        <v>0</v>
      </c>
      <c r="F251" s="34" t="str">
        <f t="shared" si="23"/>
        <v/>
      </c>
      <c r="H251" s="110"/>
      <c r="I251" s="98"/>
      <c r="J251" s="98"/>
      <c r="K251" s="98"/>
      <c r="L251" s="92">
        <f>L247+L250</f>
        <v>0</v>
      </c>
      <c r="M251" s="111" t="s">
        <v>1039</v>
      </c>
    </row>
    <row r="252" spans="1:13">
      <c r="A252" s="27" t="str">
        <f t="shared" si="22"/>
        <v>313</v>
      </c>
      <c r="B252" s="118">
        <v>3137</v>
      </c>
      <c r="C252" s="27" t="s">
        <v>60</v>
      </c>
      <c r="D252" s="34">
        <f t="shared" si="24"/>
        <v>0</v>
      </c>
      <c r="E252" s="34">
        <f t="shared" si="25"/>
        <v>0</v>
      </c>
      <c r="F252" s="34" t="str">
        <f t="shared" si="23"/>
        <v/>
      </c>
      <c r="H252" s="110"/>
      <c r="I252" s="98"/>
      <c r="J252" s="98"/>
      <c r="K252" s="98"/>
      <c r="L252" s="98"/>
      <c r="M252" s="109"/>
    </row>
    <row r="253" spans="1:13">
      <c r="A253" s="27" t="str">
        <f t="shared" si="22"/>
        <v>313</v>
      </c>
      <c r="B253" s="118">
        <v>3138</v>
      </c>
      <c r="C253" s="27" t="s">
        <v>61</v>
      </c>
      <c r="D253" s="34">
        <f t="shared" si="24"/>
        <v>0</v>
      </c>
      <c r="E253" s="34">
        <f t="shared" si="25"/>
        <v>0</v>
      </c>
      <c r="F253" s="34" t="str">
        <f t="shared" si="23"/>
        <v/>
      </c>
      <c r="H253" s="108" t="s">
        <v>1039</v>
      </c>
      <c r="I253" s="98"/>
      <c r="J253" s="98"/>
      <c r="K253" s="98"/>
      <c r="L253" s="98" t="s">
        <v>1015</v>
      </c>
      <c r="M253" s="109"/>
    </row>
    <row r="254" spans="1:13">
      <c r="A254" s="27" t="str">
        <f t="shared" si="22"/>
        <v>313</v>
      </c>
      <c r="B254" s="118">
        <v>3139</v>
      </c>
      <c r="C254" s="27" t="s">
        <v>62</v>
      </c>
      <c r="D254" s="34">
        <f t="shared" si="24"/>
        <v>0</v>
      </c>
      <c r="E254" s="34">
        <f t="shared" si="25"/>
        <v>0</v>
      </c>
      <c r="F254" s="34" t="str">
        <f t="shared" si="23"/>
        <v/>
      </c>
      <c r="H254" s="110">
        <v>2980</v>
      </c>
      <c r="I254" s="98"/>
      <c r="J254" s="98">
        <f>SUMIF(SgSachgruppe,$H254,SgEndBestand)</f>
        <v>0</v>
      </c>
      <c r="K254" s="98" t="str">
        <f>IF(F270&lt;&gt;"",VLOOKUP(F270,Sachgruppen,2,0),"")</f>
        <v/>
      </c>
      <c r="L254" s="92">
        <f>J254</f>
        <v>0</v>
      </c>
      <c r="M254" s="111" t="s">
        <v>1039</v>
      </c>
    </row>
    <row r="255" spans="1:13">
      <c r="A255" s="27" t="str">
        <f t="shared" si="22"/>
        <v>31</v>
      </c>
      <c r="B255" s="118">
        <v>314</v>
      </c>
      <c r="C255" s="27" t="s">
        <v>63</v>
      </c>
      <c r="D255" s="34">
        <f t="shared" si="24"/>
        <v>0</v>
      </c>
      <c r="E255" s="34">
        <f t="shared" si="25"/>
        <v>0</v>
      </c>
      <c r="F255" s="34" t="str">
        <f t="shared" si="23"/>
        <v/>
      </c>
      <c r="H255" s="110"/>
      <c r="I255" s="98"/>
      <c r="J255" s="98"/>
      <c r="K255" s="98"/>
      <c r="L255" s="98"/>
      <c r="M255" s="109"/>
    </row>
    <row r="256" spans="1:13">
      <c r="A256" s="27" t="str">
        <f t="shared" si="22"/>
        <v>314</v>
      </c>
      <c r="B256" s="118">
        <v>3140</v>
      </c>
      <c r="C256" s="27" t="s">
        <v>64</v>
      </c>
      <c r="D256" s="34">
        <f t="shared" si="24"/>
        <v>0</v>
      </c>
      <c r="E256" s="34">
        <f t="shared" si="25"/>
        <v>0</v>
      </c>
      <c r="F256" s="34" t="str">
        <f t="shared" si="23"/>
        <v/>
      </c>
      <c r="H256" s="112"/>
      <c r="I256" s="113"/>
      <c r="J256" s="113"/>
      <c r="K256" s="113"/>
      <c r="L256" s="114">
        <f>L254-L251</f>
        <v>0</v>
      </c>
      <c r="M256" s="115" t="s">
        <v>990</v>
      </c>
    </row>
    <row r="257" spans="1:13">
      <c r="A257" s="27" t="str">
        <f t="shared" si="22"/>
        <v>314</v>
      </c>
      <c r="B257" s="118">
        <v>3141</v>
      </c>
      <c r="C257" s="27" t="s">
        <v>65</v>
      </c>
      <c r="D257" s="34">
        <f t="shared" si="24"/>
        <v>0</v>
      </c>
      <c r="E257" s="34">
        <f t="shared" si="25"/>
        <v>0</v>
      </c>
      <c r="F257" s="34" t="str">
        <f t="shared" si="23"/>
        <v/>
      </c>
    </row>
    <row r="258" spans="1:13">
      <c r="A258" s="27" t="str">
        <f t="shared" si="22"/>
        <v>314</v>
      </c>
      <c r="B258" s="118">
        <v>3142</v>
      </c>
      <c r="C258" s="27" t="s">
        <v>66</v>
      </c>
      <c r="D258" s="34">
        <f t="shared" si="24"/>
        <v>0</v>
      </c>
      <c r="E258" s="34">
        <f t="shared" si="25"/>
        <v>0</v>
      </c>
      <c r="F258" s="34" t="str">
        <f t="shared" si="23"/>
        <v/>
      </c>
    </row>
    <row r="259" spans="1:13">
      <c r="A259" s="27" t="str">
        <f t="shared" si="22"/>
        <v>314</v>
      </c>
      <c r="B259" s="118">
        <v>3143</v>
      </c>
      <c r="C259" s="27" t="s">
        <v>67</v>
      </c>
      <c r="D259" s="34">
        <f t="shared" si="24"/>
        <v>0</v>
      </c>
      <c r="E259" s="34">
        <f t="shared" si="25"/>
        <v>0</v>
      </c>
      <c r="F259" s="34" t="str">
        <f t="shared" si="23"/>
        <v/>
      </c>
    </row>
    <row r="260" spans="1:13">
      <c r="A260" s="27" t="str">
        <f t="shared" si="22"/>
        <v>314</v>
      </c>
      <c r="B260" s="118">
        <v>3144</v>
      </c>
      <c r="C260" s="27" t="s">
        <v>68</v>
      </c>
      <c r="D260" s="34">
        <f t="shared" si="24"/>
        <v>0</v>
      </c>
      <c r="E260" s="34">
        <f t="shared" si="25"/>
        <v>0</v>
      </c>
      <c r="F260" s="34" t="str">
        <f t="shared" si="23"/>
        <v/>
      </c>
      <c r="H260" s="99" t="s">
        <v>1004</v>
      </c>
      <c r="I260" s="102"/>
    </row>
    <row r="261" spans="1:13">
      <c r="A261" s="27" t="str">
        <f t="shared" si="22"/>
        <v>314</v>
      </c>
      <c r="B261" s="118">
        <v>3145</v>
      </c>
      <c r="C261" s="27" t="s">
        <v>69</v>
      </c>
      <c r="D261" s="34">
        <f t="shared" si="24"/>
        <v>0</v>
      </c>
      <c r="E261" s="34">
        <f t="shared" si="25"/>
        <v>0</v>
      </c>
      <c r="F261" s="34" t="str">
        <f t="shared" si="23"/>
        <v/>
      </c>
      <c r="H261" s="105"/>
      <c r="I261" s="106"/>
      <c r="J261" s="106"/>
      <c r="K261" s="106"/>
      <c r="L261" s="106"/>
      <c r="M261" s="107"/>
    </row>
    <row r="262" spans="1:13">
      <c r="A262" s="27" t="str">
        <f t="shared" si="22"/>
        <v>314</v>
      </c>
      <c r="B262" s="118">
        <v>3149</v>
      </c>
      <c r="C262" s="27" t="s">
        <v>70</v>
      </c>
      <c r="D262" s="34">
        <f t="shared" si="24"/>
        <v>0</v>
      </c>
      <c r="E262" s="34">
        <f t="shared" si="25"/>
        <v>0</v>
      </c>
      <c r="F262" s="34" t="str">
        <f t="shared" si="23"/>
        <v/>
      </c>
      <c r="H262" s="110">
        <v>299</v>
      </c>
      <c r="I262" s="98">
        <f>SUMIF(SgSachgruppe,$H262,SgAnfBestand)</f>
        <v>0</v>
      </c>
      <c r="J262" s="98"/>
      <c r="K262" s="98"/>
      <c r="L262" s="98">
        <f>I262</f>
        <v>0</v>
      </c>
      <c r="M262" s="111" t="s">
        <v>1005</v>
      </c>
    </row>
    <row r="263" spans="1:13">
      <c r="A263" s="27" t="str">
        <f t="shared" ref="A263:A327" si="26">IF(LEN($B263)=4,LEFT($B263,3),IF(LEN($B263)=3,LEFT($B263,2),IF(LEN($B263)=2,LEFT($B263,1),"")))</f>
        <v>31</v>
      </c>
      <c r="B263" s="118">
        <v>315</v>
      </c>
      <c r="C263" s="27" t="s">
        <v>71</v>
      </c>
      <c r="D263" s="34">
        <f t="shared" si="24"/>
        <v>0</v>
      </c>
      <c r="E263" s="34">
        <f t="shared" si="25"/>
        <v>0</v>
      </c>
      <c r="F263" s="34" t="str">
        <f t="shared" ref="F263:F327" si="27">IF(OR(B263=1,B263=3,B263=5,B263=7,B263=9000),E263-D263,IF(OR(B263=2,B263=4,B263=6,B263=8,B263=9001),-(E263-D263),""))</f>
        <v/>
      </c>
      <c r="H263" s="110">
        <v>9000</v>
      </c>
      <c r="I263" s="98"/>
      <c r="J263" s="98">
        <f>SUMIF(SgSachgruppe,$H263,SgEndBestand)</f>
        <v>0</v>
      </c>
      <c r="K263" s="98"/>
      <c r="L263" s="98"/>
      <c r="M263" s="109" t="str">
        <f>IF(H263&lt;&gt;"",VLOOKUP(H263,Sachgruppen,2,0),"")</f>
        <v>Ertragsüberschuss</v>
      </c>
    </row>
    <row r="264" spans="1:13">
      <c r="A264" s="27" t="str">
        <f t="shared" si="26"/>
        <v>315</v>
      </c>
      <c r="B264" s="118">
        <v>3150</v>
      </c>
      <c r="C264" s="27" t="s">
        <v>72</v>
      </c>
      <c r="D264" s="34">
        <f t="shared" ref="D264:D327" si="28">IF(LEN(B264)&lt;4,SUMIF(SgNr,$B264,SgAnfBestand),SUMIF(DeKontoNr,B264,DeAnfBestand))</f>
        <v>0</v>
      </c>
      <c r="E264" s="34">
        <f t="shared" ref="E264:E327" si="29">IF(LEN(B264)&lt;4,SUMIF(SgNr,$B264,SgEndBestand),IF(B264&lt;3000,D264+SUMIF(DeKontoNr,B264,DeBuchBetrag),SUMIF(DeKontoNr,B264,DeBuchBetrag)))</f>
        <v>0</v>
      </c>
      <c r="F264" s="34" t="str">
        <f t="shared" si="27"/>
        <v/>
      </c>
      <c r="H264" s="110">
        <v>9001</v>
      </c>
      <c r="I264" s="98"/>
      <c r="J264" s="98">
        <f>-SUMIF(SgSachgruppe,$H264,SgEndBestand)</f>
        <v>0</v>
      </c>
      <c r="K264" s="98"/>
      <c r="L264" s="98"/>
      <c r="M264" s="109" t="str">
        <f>IF(H264&lt;&gt;"",VLOOKUP(H264,Sachgruppen,2,0),"")</f>
        <v>Aufwandüberschuss</v>
      </c>
    </row>
    <row r="265" spans="1:13">
      <c r="A265" s="27" t="str">
        <f t="shared" si="26"/>
        <v>315</v>
      </c>
      <c r="B265" s="118">
        <v>3151</v>
      </c>
      <c r="C265" s="27" t="s">
        <v>73</v>
      </c>
      <c r="D265" s="34">
        <f t="shared" si="28"/>
        <v>0</v>
      </c>
      <c r="E265" s="34">
        <f t="shared" si="29"/>
        <v>0</v>
      </c>
      <c r="F265" s="34" t="str">
        <f t="shared" si="27"/>
        <v/>
      </c>
      <c r="H265" s="110"/>
      <c r="I265" s="98"/>
      <c r="J265" s="92">
        <f>SUM(J263:J264)</f>
        <v>0</v>
      </c>
      <c r="K265" s="98"/>
      <c r="L265" s="98">
        <f>J265</f>
        <v>0</v>
      </c>
      <c r="M265" s="111" t="s">
        <v>1006</v>
      </c>
    </row>
    <row r="266" spans="1:13">
      <c r="A266" s="27" t="str">
        <f t="shared" si="26"/>
        <v>315</v>
      </c>
      <c r="B266" s="118">
        <v>3153</v>
      </c>
      <c r="C266" s="27" t="s">
        <v>74</v>
      </c>
      <c r="D266" s="34">
        <f t="shared" si="28"/>
        <v>0</v>
      </c>
      <c r="E266" s="34">
        <f t="shared" si="29"/>
        <v>0</v>
      </c>
      <c r="F266" s="34" t="str">
        <f t="shared" si="27"/>
        <v/>
      </c>
      <c r="H266" s="110"/>
      <c r="I266" s="98"/>
      <c r="J266" s="98"/>
      <c r="K266" s="98"/>
      <c r="L266" s="92">
        <f>L262+L265</f>
        <v>0</v>
      </c>
      <c r="M266" s="111" t="s">
        <v>1007</v>
      </c>
    </row>
    <row r="267" spans="1:13">
      <c r="A267" s="27" t="str">
        <f t="shared" si="26"/>
        <v>315</v>
      </c>
      <c r="B267" s="118">
        <v>3156</v>
      </c>
      <c r="C267" s="27" t="s">
        <v>75</v>
      </c>
      <c r="D267" s="34">
        <f t="shared" si="28"/>
        <v>0</v>
      </c>
      <c r="E267" s="34">
        <f t="shared" si="29"/>
        <v>0</v>
      </c>
      <c r="F267" s="34" t="str">
        <f t="shared" si="27"/>
        <v/>
      </c>
      <c r="H267" s="110"/>
      <c r="I267" s="98"/>
      <c r="J267" s="98"/>
      <c r="K267" s="98"/>
      <c r="L267" s="98"/>
      <c r="M267" s="109"/>
    </row>
    <row r="268" spans="1:13">
      <c r="A268" s="27" t="str">
        <f t="shared" si="26"/>
        <v>315</v>
      </c>
      <c r="B268" s="118">
        <v>3158</v>
      </c>
      <c r="C268" s="27" t="s">
        <v>76</v>
      </c>
      <c r="D268" s="34">
        <f t="shared" si="28"/>
        <v>0</v>
      </c>
      <c r="E268" s="34">
        <f t="shared" si="29"/>
        <v>0</v>
      </c>
      <c r="F268" s="34" t="str">
        <f t="shared" si="27"/>
        <v/>
      </c>
      <c r="H268" s="108" t="s">
        <v>1007</v>
      </c>
      <c r="I268" s="98"/>
      <c r="J268" s="98"/>
      <c r="K268" s="98"/>
      <c r="L268" s="98" t="s">
        <v>1015</v>
      </c>
      <c r="M268" s="109"/>
    </row>
    <row r="269" spans="1:13">
      <c r="A269" s="27" t="str">
        <f t="shared" si="26"/>
        <v>315</v>
      </c>
      <c r="B269" s="118">
        <v>3159</v>
      </c>
      <c r="C269" s="27" t="s">
        <v>77</v>
      </c>
      <c r="D269" s="34">
        <f t="shared" si="28"/>
        <v>0</v>
      </c>
      <c r="E269" s="34">
        <f t="shared" si="29"/>
        <v>0</v>
      </c>
      <c r="F269" s="34" t="str">
        <f t="shared" si="27"/>
        <v/>
      </c>
      <c r="H269" s="110">
        <v>299</v>
      </c>
      <c r="I269" s="98"/>
      <c r="J269" s="98">
        <f>SUMIF(SgSachgruppe,$H269,SgEndBestand)</f>
        <v>0</v>
      </c>
      <c r="K269" s="98" t="str">
        <f>IF(F134&lt;&gt;"",VLOOKUP(F134,Sachgruppen,2,0),"")</f>
        <v/>
      </c>
      <c r="L269" s="92">
        <f>J269</f>
        <v>0</v>
      </c>
      <c r="M269" s="111" t="s">
        <v>1007</v>
      </c>
    </row>
    <row r="270" spans="1:13">
      <c r="A270" s="27" t="str">
        <f t="shared" si="26"/>
        <v>31</v>
      </c>
      <c r="B270" s="118">
        <v>316</v>
      </c>
      <c r="C270" s="27" t="s">
        <v>78</v>
      </c>
      <c r="D270" s="34">
        <f t="shared" si="28"/>
        <v>0</v>
      </c>
      <c r="E270" s="34">
        <f t="shared" si="29"/>
        <v>0</v>
      </c>
      <c r="F270" s="34" t="str">
        <f t="shared" si="27"/>
        <v/>
      </c>
      <c r="H270" s="110"/>
      <c r="I270" s="98"/>
      <c r="J270" s="98"/>
      <c r="K270" s="98"/>
      <c r="L270" s="98"/>
      <c r="M270" s="109"/>
    </row>
    <row r="271" spans="1:13">
      <c r="A271" s="27" t="str">
        <f t="shared" si="26"/>
        <v>316</v>
      </c>
      <c r="B271" s="118">
        <v>3160</v>
      </c>
      <c r="C271" s="27" t="s">
        <v>79</v>
      </c>
      <c r="D271" s="34">
        <f t="shared" si="28"/>
        <v>0</v>
      </c>
      <c r="E271" s="34">
        <f t="shared" si="29"/>
        <v>0</v>
      </c>
      <c r="F271" s="34" t="str">
        <f t="shared" si="27"/>
        <v/>
      </c>
      <c r="H271" s="112"/>
      <c r="I271" s="113"/>
      <c r="J271" s="113"/>
      <c r="K271" s="113"/>
      <c r="L271" s="114">
        <f>L269-L266</f>
        <v>0</v>
      </c>
      <c r="M271" s="115" t="s">
        <v>990</v>
      </c>
    </row>
    <row r="272" spans="1:13">
      <c r="A272" s="27" t="str">
        <f t="shared" si="26"/>
        <v>316</v>
      </c>
      <c r="B272" s="118">
        <v>3161</v>
      </c>
      <c r="C272" s="27" t="s">
        <v>80</v>
      </c>
      <c r="D272" s="34">
        <f t="shared" si="28"/>
        <v>0</v>
      </c>
      <c r="E272" s="34">
        <f t="shared" si="29"/>
        <v>0</v>
      </c>
      <c r="F272" s="34" t="str">
        <f t="shared" si="27"/>
        <v/>
      </c>
    </row>
    <row r="273" spans="1:12">
      <c r="A273" s="27" t="str">
        <f t="shared" si="26"/>
        <v>316</v>
      </c>
      <c r="B273" s="118">
        <v>3162</v>
      </c>
      <c r="C273" s="27" t="s">
        <v>81</v>
      </c>
      <c r="D273" s="34">
        <f t="shared" si="28"/>
        <v>0</v>
      </c>
      <c r="E273" s="34">
        <f t="shared" si="29"/>
        <v>0</v>
      </c>
      <c r="F273" s="34" t="str">
        <f t="shared" si="27"/>
        <v/>
      </c>
    </row>
    <row r="274" spans="1:12">
      <c r="A274" s="27" t="str">
        <f t="shared" si="26"/>
        <v>316</v>
      </c>
      <c r="B274" s="118">
        <v>3169</v>
      </c>
      <c r="C274" s="27" t="s">
        <v>82</v>
      </c>
      <c r="D274" s="34">
        <f t="shared" si="28"/>
        <v>0</v>
      </c>
      <c r="E274" s="34">
        <f t="shared" si="29"/>
        <v>0</v>
      </c>
      <c r="F274" s="34" t="str">
        <f t="shared" si="27"/>
        <v/>
      </c>
      <c r="H274" s="99" t="s">
        <v>1043</v>
      </c>
      <c r="I274" s="100"/>
      <c r="J274" s="100"/>
      <c r="K274" s="100"/>
      <c r="L274" s="102">
        <f>SUM(-L70,-L107,L126,L146,L162,L177,L197,L212,L227,L241,L256,L271)</f>
        <v>0</v>
      </c>
    </row>
    <row r="275" spans="1:12">
      <c r="A275" s="27" t="str">
        <f t="shared" si="26"/>
        <v>31</v>
      </c>
      <c r="B275" s="118">
        <v>317</v>
      </c>
      <c r="C275" s="27" t="s">
        <v>83</v>
      </c>
      <c r="D275" s="34">
        <f t="shared" si="28"/>
        <v>0</v>
      </c>
      <c r="E275" s="34">
        <f t="shared" si="29"/>
        <v>0</v>
      </c>
      <c r="F275" s="34" t="str">
        <f t="shared" si="27"/>
        <v/>
      </c>
    </row>
    <row r="276" spans="1:12">
      <c r="A276" s="27" t="str">
        <f t="shared" si="26"/>
        <v>317</v>
      </c>
      <c r="B276" s="118">
        <v>3170</v>
      </c>
      <c r="C276" s="27" t="s">
        <v>84</v>
      </c>
      <c r="D276" s="34">
        <f t="shared" si="28"/>
        <v>0</v>
      </c>
      <c r="E276" s="34">
        <f t="shared" si="29"/>
        <v>0</v>
      </c>
      <c r="F276" s="34" t="str">
        <f t="shared" si="27"/>
        <v/>
      </c>
    </row>
    <row r="277" spans="1:12">
      <c r="A277" s="27" t="str">
        <f t="shared" si="26"/>
        <v>317</v>
      </c>
      <c r="B277" s="118">
        <v>3171</v>
      </c>
      <c r="C277" s="27" t="s">
        <v>85</v>
      </c>
      <c r="D277" s="34">
        <f t="shared" si="28"/>
        <v>0</v>
      </c>
      <c r="E277" s="34">
        <f t="shared" si="29"/>
        <v>0</v>
      </c>
      <c r="F277" s="34" t="str">
        <f t="shared" si="27"/>
        <v/>
      </c>
    </row>
    <row r="278" spans="1:12">
      <c r="A278" s="27" t="str">
        <f t="shared" si="26"/>
        <v>31</v>
      </c>
      <c r="B278" s="118">
        <v>318</v>
      </c>
      <c r="C278" s="27" t="s">
        <v>86</v>
      </c>
      <c r="D278" s="34">
        <f t="shared" si="28"/>
        <v>0</v>
      </c>
      <c r="E278" s="34">
        <f t="shared" si="29"/>
        <v>0</v>
      </c>
      <c r="F278" s="34" t="str">
        <f t="shared" si="27"/>
        <v/>
      </c>
    </row>
    <row r="279" spans="1:12">
      <c r="A279" s="27" t="str">
        <f t="shared" si="26"/>
        <v>318</v>
      </c>
      <c r="B279" s="118">
        <v>3180</v>
      </c>
      <c r="C279" s="27" t="s">
        <v>86</v>
      </c>
      <c r="D279" s="34">
        <f t="shared" si="28"/>
        <v>0</v>
      </c>
      <c r="E279" s="34">
        <f t="shared" si="29"/>
        <v>0</v>
      </c>
      <c r="F279" s="34" t="str">
        <f t="shared" si="27"/>
        <v/>
      </c>
    </row>
    <row r="280" spans="1:12">
      <c r="A280" s="27" t="str">
        <f t="shared" si="26"/>
        <v>318</v>
      </c>
      <c r="B280" s="118">
        <v>3181</v>
      </c>
      <c r="C280" s="27" t="s">
        <v>87</v>
      </c>
      <c r="D280" s="34">
        <f t="shared" si="28"/>
        <v>0</v>
      </c>
      <c r="E280" s="34">
        <f t="shared" si="29"/>
        <v>0</v>
      </c>
      <c r="F280" s="34" t="str">
        <f t="shared" si="27"/>
        <v/>
      </c>
    </row>
    <row r="281" spans="1:12">
      <c r="A281" s="27" t="str">
        <f t="shared" si="26"/>
        <v>31</v>
      </c>
      <c r="B281" s="118">
        <v>319</v>
      </c>
      <c r="C281" s="27" t="s">
        <v>88</v>
      </c>
      <c r="D281" s="34">
        <f t="shared" si="28"/>
        <v>0</v>
      </c>
      <c r="E281" s="34">
        <f t="shared" si="29"/>
        <v>0</v>
      </c>
      <c r="F281" s="34" t="str">
        <f t="shared" si="27"/>
        <v/>
      </c>
    </row>
    <row r="282" spans="1:12">
      <c r="A282" s="27" t="str">
        <f t="shared" si="26"/>
        <v>319</v>
      </c>
      <c r="B282" s="118">
        <v>3190</v>
      </c>
      <c r="C282" s="27" t="s">
        <v>89</v>
      </c>
      <c r="D282" s="34">
        <f t="shared" si="28"/>
        <v>0</v>
      </c>
      <c r="E282" s="34">
        <f t="shared" si="29"/>
        <v>0</v>
      </c>
      <c r="F282" s="34" t="str">
        <f t="shared" si="27"/>
        <v/>
      </c>
    </row>
    <row r="283" spans="1:12">
      <c r="A283" s="27" t="str">
        <f t="shared" si="26"/>
        <v>319</v>
      </c>
      <c r="B283" s="118">
        <v>3192</v>
      </c>
      <c r="C283" s="27" t="s">
        <v>90</v>
      </c>
      <c r="D283" s="34">
        <f t="shared" si="28"/>
        <v>0</v>
      </c>
      <c r="E283" s="34">
        <f t="shared" si="29"/>
        <v>0</v>
      </c>
      <c r="F283" s="34" t="str">
        <f t="shared" si="27"/>
        <v/>
      </c>
    </row>
    <row r="284" spans="1:12">
      <c r="A284" s="27" t="str">
        <f t="shared" si="26"/>
        <v>319</v>
      </c>
      <c r="B284" s="118">
        <v>3199</v>
      </c>
      <c r="C284" s="27" t="s">
        <v>91</v>
      </c>
      <c r="D284" s="34">
        <f t="shared" si="28"/>
        <v>0</v>
      </c>
      <c r="E284" s="34">
        <f t="shared" si="29"/>
        <v>0</v>
      </c>
      <c r="F284" s="34" t="str">
        <f t="shared" si="27"/>
        <v/>
      </c>
    </row>
    <row r="285" spans="1:12">
      <c r="A285" s="27" t="str">
        <f t="shared" si="26"/>
        <v>3</v>
      </c>
      <c r="B285" s="118">
        <v>33</v>
      </c>
      <c r="C285" s="27" t="s">
        <v>92</v>
      </c>
      <c r="D285" s="34">
        <f t="shared" si="28"/>
        <v>0</v>
      </c>
      <c r="E285" s="34">
        <f t="shared" si="29"/>
        <v>0</v>
      </c>
      <c r="F285" s="34" t="str">
        <f t="shared" si="27"/>
        <v/>
      </c>
    </row>
    <row r="286" spans="1:12">
      <c r="A286" s="27" t="str">
        <f t="shared" si="26"/>
        <v>33</v>
      </c>
      <c r="B286" s="118">
        <v>330</v>
      </c>
      <c r="C286" s="27" t="s">
        <v>750</v>
      </c>
      <c r="D286" s="34">
        <f t="shared" si="28"/>
        <v>0</v>
      </c>
      <c r="E286" s="34">
        <f t="shared" si="29"/>
        <v>0</v>
      </c>
      <c r="F286" s="34" t="str">
        <f t="shared" si="27"/>
        <v/>
      </c>
    </row>
    <row r="287" spans="1:12">
      <c r="A287" s="27" t="str">
        <f t="shared" si="26"/>
        <v>330</v>
      </c>
      <c r="B287" s="118">
        <v>3300</v>
      </c>
      <c r="C287" s="27" t="s">
        <v>94</v>
      </c>
      <c r="D287" s="34">
        <f t="shared" si="28"/>
        <v>0</v>
      </c>
      <c r="E287" s="34">
        <f t="shared" si="29"/>
        <v>0</v>
      </c>
      <c r="F287" s="34" t="str">
        <f t="shared" si="27"/>
        <v/>
      </c>
    </row>
    <row r="288" spans="1:12">
      <c r="A288" s="27" t="str">
        <f t="shared" si="26"/>
        <v>330</v>
      </c>
      <c r="B288" s="118">
        <v>3301</v>
      </c>
      <c r="C288" s="27" t="s">
        <v>95</v>
      </c>
      <c r="D288" s="34">
        <f t="shared" si="28"/>
        <v>0</v>
      </c>
      <c r="E288" s="34">
        <f t="shared" si="29"/>
        <v>0</v>
      </c>
      <c r="F288" s="34" t="str">
        <f t="shared" si="27"/>
        <v/>
      </c>
    </row>
    <row r="289" spans="1:6">
      <c r="A289" s="27" t="str">
        <f t="shared" si="26"/>
        <v>33</v>
      </c>
      <c r="B289" s="118">
        <v>332</v>
      </c>
      <c r="C289" s="27" t="s">
        <v>96</v>
      </c>
      <c r="D289" s="34">
        <f t="shared" si="28"/>
        <v>0</v>
      </c>
      <c r="E289" s="34">
        <f t="shared" si="29"/>
        <v>0</v>
      </c>
      <c r="F289" s="34" t="str">
        <f t="shared" si="27"/>
        <v/>
      </c>
    </row>
    <row r="290" spans="1:6">
      <c r="A290" s="27" t="str">
        <f t="shared" si="26"/>
        <v>332</v>
      </c>
      <c r="B290" s="118">
        <v>3320</v>
      </c>
      <c r="C290" s="27" t="s">
        <v>97</v>
      </c>
      <c r="D290" s="34">
        <f t="shared" si="28"/>
        <v>0</v>
      </c>
      <c r="E290" s="34">
        <f t="shared" si="29"/>
        <v>0</v>
      </c>
      <c r="F290" s="34" t="str">
        <f t="shared" si="27"/>
        <v/>
      </c>
    </row>
    <row r="291" spans="1:6">
      <c r="A291" s="27" t="str">
        <f t="shared" si="26"/>
        <v>332</v>
      </c>
      <c r="B291" s="118">
        <v>3321</v>
      </c>
      <c r="C291" s="27" t="s">
        <v>98</v>
      </c>
      <c r="D291" s="34">
        <f t="shared" si="28"/>
        <v>0</v>
      </c>
      <c r="E291" s="34">
        <f t="shared" si="29"/>
        <v>0</v>
      </c>
      <c r="F291" s="34" t="str">
        <f t="shared" si="27"/>
        <v/>
      </c>
    </row>
    <row r="292" spans="1:6">
      <c r="A292" s="27" t="str">
        <f t="shared" si="26"/>
        <v>33</v>
      </c>
      <c r="B292" s="118">
        <v>339</v>
      </c>
      <c r="C292" s="27" t="s">
        <v>99</v>
      </c>
      <c r="D292" s="34">
        <f t="shared" si="28"/>
        <v>0</v>
      </c>
      <c r="E292" s="34">
        <f t="shared" si="29"/>
        <v>0</v>
      </c>
      <c r="F292" s="34" t="str">
        <f t="shared" si="27"/>
        <v/>
      </c>
    </row>
    <row r="293" spans="1:6">
      <c r="A293" s="27" t="str">
        <f t="shared" si="26"/>
        <v>339</v>
      </c>
      <c r="B293" s="118">
        <v>3390</v>
      </c>
      <c r="C293" s="27" t="s">
        <v>99</v>
      </c>
      <c r="D293" s="34">
        <f t="shared" si="28"/>
        <v>0</v>
      </c>
      <c r="E293" s="34">
        <f t="shared" si="29"/>
        <v>0</v>
      </c>
      <c r="F293" s="34" t="str">
        <f t="shared" si="27"/>
        <v/>
      </c>
    </row>
    <row r="294" spans="1:6">
      <c r="A294" s="27" t="str">
        <f t="shared" si="26"/>
        <v>3</v>
      </c>
      <c r="B294" s="118">
        <v>34</v>
      </c>
      <c r="C294" s="27" t="s">
        <v>100</v>
      </c>
      <c r="D294" s="34">
        <f t="shared" si="28"/>
        <v>0</v>
      </c>
      <c r="E294" s="34">
        <f t="shared" si="29"/>
        <v>0</v>
      </c>
      <c r="F294" s="34" t="str">
        <f t="shared" si="27"/>
        <v/>
      </c>
    </row>
    <row r="295" spans="1:6">
      <c r="A295" s="27" t="str">
        <f t="shared" si="26"/>
        <v>34</v>
      </c>
      <c r="B295" s="118">
        <v>340</v>
      </c>
      <c r="C295" s="27" t="s">
        <v>101</v>
      </c>
      <c r="D295" s="34">
        <f t="shared" si="28"/>
        <v>0</v>
      </c>
      <c r="E295" s="34">
        <f t="shared" si="29"/>
        <v>0</v>
      </c>
      <c r="F295" s="34" t="str">
        <f t="shared" si="27"/>
        <v/>
      </c>
    </row>
    <row r="296" spans="1:6">
      <c r="A296" s="27" t="str">
        <f t="shared" si="26"/>
        <v>340</v>
      </c>
      <c r="B296" s="118">
        <v>3400</v>
      </c>
      <c r="C296" s="27" t="s">
        <v>102</v>
      </c>
      <c r="D296" s="34">
        <f t="shared" si="28"/>
        <v>0</v>
      </c>
      <c r="E296" s="34">
        <f t="shared" si="29"/>
        <v>0</v>
      </c>
      <c r="F296" s="34" t="str">
        <f t="shared" si="27"/>
        <v/>
      </c>
    </row>
    <row r="297" spans="1:6">
      <c r="A297" s="27" t="str">
        <f t="shared" si="26"/>
        <v>340</v>
      </c>
      <c r="B297" s="118">
        <v>3401</v>
      </c>
      <c r="C297" s="27" t="s">
        <v>103</v>
      </c>
      <c r="D297" s="34">
        <f t="shared" si="28"/>
        <v>0</v>
      </c>
      <c r="E297" s="34">
        <f t="shared" si="29"/>
        <v>0</v>
      </c>
      <c r="F297" s="34" t="str">
        <f t="shared" si="27"/>
        <v/>
      </c>
    </row>
    <row r="298" spans="1:6">
      <c r="A298" s="27" t="str">
        <f t="shared" si="26"/>
        <v>340</v>
      </c>
      <c r="B298" s="118">
        <v>3406</v>
      </c>
      <c r="C298" s="27" t="s">
        <v>104</v>
      </c>
      <c r="D298" s="34">
        <f t="shared" si="28"/>
        <v>0</v>
      </c>
      <c r="E298" s="34">
        <f t="shared" si="29"/>
        <v>0</v>
      </c>
      <c r="F298" s="34" t="str">
        <f t="shared" si="27"/>
        <v/>
      </c>
    </row>
    <row r="299" spans="1:6">
      <c r="A299" s="27" t="str">
        <f t="shared" si="26"/>
        <v>340</v>
      </c>
      <c r="B299" s="118">
        <v>3409</v>
      </c>
      <c r="C299" s="27" t="s">
        <v>105</v>
      </c>
      <c r="D299" s="34">
        <f t="shared" si="28"/>
        <v>0</v>
      </c>
      <c r="E299" s="34">
        <f t="shared" si="29"/>
        <v>0</v>
      </c>
      <c r="F299" s="34" t="str">
        <f t="shared" si="27"/>
        <v/>
      </c>
    </row>
    <row r="300" spans="1:6">
      <c r="A300" s="27" t="str">
        <f t="shared" si="26"/>
        <v>34</v>
      </c>
      <c r="B300" s="118">
        <v>341</v>
      </c>
      <c r="C300" s="27" t="s">
        <v>106</v>
      </c>
      <c r="D300" s="34">
        <f t="shared" si="28"/>
        <v>0</v>
      </c>
      <c r="E300" s="34">
        <f t="shared" si="29"/>
        <v>0</v>
      </c>
      <c r="F300" s="34" t="str">
        <f t="shared" si="27"/>
        <v/>
      </c>
    </row>
    <row r="301" spans="1:6">
      <c r="A301" s="27" t="str">
        <f t="shared" si="26"/>
        <v>341</v>
      </c>
      <c r="B301" s="118">
        <v>3410</v>
      </c>
      <c r="C301" s="27" t="s">
        <v>107</v>
      </c>
      <c r="D301" s="34">
        <f t="shared" si="28"/>
        <v>0</v>
      </c>
      <c r="E301" s="34">
        <f t="shared" si="29"/>
        <v>0</v>
      </c>
      <c r="F301" s="34" t="str">
        <f t="shared" si="27"/>
        <v/>
      </c>
    </row>
    <row r="302" spans="1:6">
      <c r="A302" s="27" t="str">
        <f t="shared" si="26"/>
        <v>341</v>
      </c>
      <c r="B302" s="118">
        <v>3411</v>
      </c>
      <c r="C302" s="27" t="s">
        <v>108</v>
      </c>
      <c r="D302" s="34">
        <f t="shared" si="28"/>
        <v>0</v>
      </c>
      <c r="E302" s="34">
        <f t="shared" si="29"/>
        <v>0</v>
      </c>
      <c r="F302" s="34" t="str">
        <f t="shared" si="27"/>
        <v/>
      </c>
    </row>
    <row r="303" spans="1:6">
      <c r="A303" s="27" t="str">
        <f t="shared" si="26"/>
        <v>341</v>
      </c>
      <c r="B303" s="118">
        <v>3419</v>
      </c>
      <c r="C303" s="27" t="s">
        <v>109</v>
      </c>
      <c r="D303" s="34">
        <f t="shared" si="28"/>
        <v>0</v>
      </c>
      <c r="E303" s="34">
        <f t="shared" si="29"/>
        <v>0</v>
      </c>
      <c r="F303" s="34" t="str">
        <f t="shared" si="27"/>
        <v/>
      </c>
    </row>
    <row r="304" spans="1:6">
      <c r="A304" s="27" t="str">
        <f t="shared" si="26"/>
        <v>34</v>
      </c>
      <c r="B304" s="118">
        <v>342</v>
      </c>
      <c r="C304" s="27" t="s">
        <v>110</v>
      </c>
      <c r="D304" s="34">
        <f t="shared" si="28"/>
        <v>0</v>
      </c>
      <c r="E304" s="34">
        <f t="shared" si="29"/>
        <v>0</v>
      </c>
      <c r="F304" s="34" t="str">
        <f t="shared" si="27"/>
        <v/>
      </c>
    </row>
    <row r="305" spans="1:6">
      <c r="A305" s="27" t="str">
        <f t="shared" si="26"/>
        <v>342</v>
      </c>
      <c r="B305" s="118">
        <v>3420</v>
      </c>
      <c r="C305" s="27" t="s">
        <v>111</v>
      </c>
      <c r="D305" s="34">
        <f t="shared" si="28"/>
        <v>0</v>
      </c>
      <c r="E305" s="34">
        <f t="shared" si="29"/>
        <v>0</v>
      </c>
      <c r="F305" s="34" t="str">
        <f t="shared" si="27"/>
        <v/>
      </c>
    </row>
    <row r="306" spans="1:6">
      <c r="A306" s="27" t="str">
        <f t="shared" si="26"/>
        <v>34</v>
      </c>
      <c r="B306" s="118">
        <v>343</v>
      </c>
      <c r="C306" s="27" t="s">
        <v>112</v>
      </c>
      <c r="D306" s="34">
        <f t="shared" si="28"/>
        <v>0</v>
      </c>
      <c r="E306" s="34">
        <f t="shared" si="29"/>
        <v>0</v>
      </c>
      <c r="F306" s="34" t="str">
        <f t="shared" si="27"/>
        <v/>
      </c>
    </row>
    <row r="307" spans="1:6">
      <c r="A307" s="27" t="str">
        <f t="shared" si="26"/>
        <v>343</v>
      </c>
      <c r="B307" s="118">
        <v>3430</v>
      </c>
      <c r="C307" s="27" t="s">
        <v>113</v>
      </c>
      <c r="D307" s="34">
        <f t="shared" si="28"/>
        <v>0</v>
      </c>
      <c r="E307" s="34">
        <f t="shared" si="29"/>
        <v>0</v>
      </c>
      <c r="F307" s="34" t="str">
        <f t="shared" si="27"/>
        <v/>
      </c>
    </row>
    <row r="308" spans="1:6">
      <c r="A308" s="27" t="str">
        <f t="shared" si="26"/>
        <v>343</v>
      </c>
      <c r="B308" s="118">
        <v>3431</v>
      </c>
      <c r="C308" s="27" t="s">
        <v>114</v>
      </c>
      <c r="D308" s="34">
        <f t="shared" si="28"/>
        <v>0</v>
      </c>
      <c r="E308" s="34">
        <f t="shared" si="29"/>
        <v>0</v>
      </c>
      <c r="F308" s="34" t="str">
        <f t="shared" si="27"/>
        <v/>
      </c>
    </row>
    <row r="309" spans="1:6">
      <c r="A309" s="27" t="str">
        <f t="shared" si="26"/>
        <v>343</v>
      </c>
      <c r="B309" s="118">
        <v>3439</v>
      </c>
      <c r="C309" s="27" t="s">
        <v>115</v>
      </c>
      <c r="D309" s="34">
        <f t="shared" si="28"/>
        <v>0</v>
      </c>
      <c r="E309" s="34">
        <f t="shared" si="29"/>
        <v>0</v>
      </c>
      <c r="F309" s="34" t="str">
        <f t="shared" si="27"/>
        <v/>
      </c>
    </row>
    <row r="310" spans="1:6">
      <c r="A310" s="27" t="str">
        <f t="shared" si="26"/>
        <v>34</v>
      </c>
      <c r="B310" s="118">
        <v>344</v>
      </c>
      <c r="C310" s="27" t="s">
        <v>116</v>
      </c>
      <c r="D310" s="34">
        <f t="shared" si="28"/>
        <v>0</v>
      </c>
      <c r="E310" s="34">
        <f t="shared" si="29"/>
        <v>0</v>
      </c>
      <c r="F310" s="34" t="str">
        <f t="shared" si="27"/>
        <v/>
      </c>
    </row>
    <row r="311" spans="1:6">
      <c r="A311" s="27" t="str">
        <f t="shared" si="26"/>
        <v>344</v>
      </c>
      <c r="B311" s="118">
        <v>3440</v>
      </c>
      <c r="C311" s="27" t="s">
        <v>117</v>
      </c>
      <c r="D311" s="34">
        <f t="shared" si="28"/>
        <v>0</v>
      </c>
      <c r="E311" s="34">
        <f t="shared" si="29"/>
        <v>0</v>
      </c>
      <c r="F311" s="34" t="str">
        <f t="shared" si="27"/>
        <v/>
      </c>
    </row>
    <row r="312" spans="1:6">
      <c r="A312" s="27" t="str">
        <f t="shared" si="26"/>
        <v>344</v>
      </c>
      <c r="B312" s="118">
        <v>3441</v>
      </c>
      <c r="C312" s="27" t="s">
        <v>1055</v>
      </c>
      <c r="D312" s="34">
        <f t="shared" si="28"/>
        <v>0</v>
      </c>
      <c r="E312" s="34">
        <f t="shared" si="29"/>
        <v>0</v>
      </c>
      <c r="F312" s="34" t="str">
        <f t="shared" si="27"/>
        <v/>
      </c>
    </row>
    <row r="313" spans="1:6">
      <c r="A313" s="27" t="str">
        <f t="shared" si="26"/>
        <v>34</v>
      </c>
      <c r="B313" s="118">
        <v>349</v>
      </c>
      <c r="C313" s="27" t="s">
        <v>118</v>
      </c>
      <c r="D313" s="34">
        <f t="shared" si="28"/>
        <v>0</v>
      </c>
      <c r="E313" s="34">
        <f t="shared" si="29"/>
        <v>0</v>
      </c>
      <c r="F313" s="34" t="str">
        <f t="shared" si="27"/>
        <v/>
      </c>
    </row>
    <row r="314" spans="1:6">
      <c r="A314" s="27" t="str">
        <f t="shared" si="26"/>
        <v>349</v>
      </c>
      <c r="B314" s="118">
        <v>3499</v>
      </c>
      <c r="C314" s="27" t="s">
        <v>119</v>
      </c>
      <c r="D314" s="34">
        <f t="shared" si="28"/>
        <v>0</v>
      </c>
      <c r="E314" s="34">
        <f t="shared" si="29"/>
        <v>0</v>
      </c>
      <c r="F314" s="34" t="str">
        <f t="shared" si="27"/>
        <v/>
      </c>
    </row>
    <row r="315" spans="1:6">
      <c r="A315" s="27" t="str">
        <f t="shared" si="26"/>
        <v>3</v>
      </c>
      <c r="B315" s="118">
        <v>35</v>
      </c>
      <c r="C315" s="27" t="s">
        <v>120</v>
      </c>
      <c r="D315" s="34">
        <f t="shared" si="28"/>
        <v>0</v>
      </c>
      <c r="E315" s="34">
        <f t="shared" si="29"/>
        <v>0</v>
      </c>
      <c r="F315" s="34" t="str">
        <f t="shared" si="27"/>
        <v/>
      </c>
    </row>
    <row r="316" spans="1:6">
      <c r="A316" s="27" t="str">
        <f t="shared" si="26"/>
        <v>35</v>
      </c>
      <c r="B316" s="118">
        <v>350</v>
      </c>
      <c r="C316" s="27" t="s">
        <v>121</v>
      </c>
      <c r="D316" s="34">
        <f t="shared" si="28"/>
        <v>0</v>
      </c>
      <c r="E316" s="34">
        <f t="shared" si="29"/>
        <v>0</v>
      </c>
      <c r="F316" s="34" t="str">
        <f t="shared" si="27"/>
        <v/>
      </c>
    </row>
    <row r="317" spans="1:6">
      <c r="A317" s="27" t="str">
        <f t="shared" si="26"/>
        <v>350</v>
      </c>
      <c r="B317" s="118">
        <v>3500</v>
      </c>
      <c r="C317" s="27" t="s">
        <v>122</v>
      </c>
      <c r="D317" s="34">
        <f t="shared" si="28"/>
        <v>0</v>
      </c>
      <c r="E317" s="34">
        <f t="shared" si="29"/>
        <v>0</v>
      </c>
      <c r="F317" s="34" t="str">
        <f t="shared" si="27"/>
        <v/>
      </c>
    </row>
    <row r="318" spans="1:6">
      <c r="A318" s="27" t="str">
        <f t="shared" si="26"/>
        <v>350</v>
      </c>
      <c r="B318" s="118">
        <v>3501</v>
      </c>
      <c r="C318" s="27" t="s">
        <v>123</v>
      </c>
      <c r="D318" s="34">
        <f t="shared" si="28"/>
        <v>0</v>
      </c>
      <c r="E318" s="34">
        <f t="shared" si="29"/>
        <v>0</v>
      </c>
      <c r="F318" s="34" t="str">
        <f t="shared" si="27"/>
        <v/>
      </c>
    </row>
    <row r="319" spans="1:6">
      <c r="A319" s="27" t="str">
        <f t="shared" si="26"/>
        <v>350</v>
      </c>
      <c r="B319" s="118">
        <v>3502</v>
      </c>
      <c r="C319" s="27" t="s">
        <v>1019</v>
      </c>
      <c r="D319" s="34">
        <f t="shared" si="28"/>
        <v>0</v>
      </c>
      <c r="E319" s="34">
        <f t="shared" si="29"/>
        <v>0</v>
      </c>
      <c r="F319" s="34" t="str">
        <f t="shared" ref="F319" si="30">IF(OR(B319=1,B319=3,B319=5,B319=7,B319=9000),E319-D319,IF(OR(B319=2,B319=4,B319=6,B319=8,B319=9001),-(E319-D319),""))</f>
        <v/>
      </c>
    </row>
    <row r="320" spans="1:6">
      <c r="A320" s="27" t="str">
        <f t="shared" si="26"/>
        <v>35</v>
      </c>
      <c r="B320" s="118">
        <v>351</v>
      </c>
      <c r="C320" s="27" t="s">
        <v>124</v>
      </c>
      <c r="D320" s="34">
        <f t="shared" si="28"/>
        <v>0</v>
      </c>
      <c r="E320" s="34">
        <f t="shared" si="29"/>
        <v>0</v>
      </c>
      <c r="F320" s="34" t="str">
        <f t="shared" si="27"/>
        <v/>
      </c>
    </row>
    <row r="321" spans="1:6">
      <c r="A321" s="27" t="str">
        <f t="shared" si="26"/>
        <v>351</v>
      </c>
      <c r="B321" s="118">
        <v>3510</v>
      </c>
      <c r="C321" s="27" t="s">
        <v>125</v>
      </c>
      <c r="D321" s="34">
        <f t="shared" si="28"/>
        <v>0</v>
      </c>
      <c r="E321" s="34">
        <f t="shared" si="29"/>
        <v>0</v>
      </c>
      <c r="F321" s="34" t="str">
        <f t="shared" si="27"/>
        <v/>
      </c>
    </row>
    <row r="322" spans="1:6">
      <c r="A322" s="27" t="str">
        <f t="shared" si="26"/>
        <v>351</v>
      </c>
      <c r="B322" s="118">
        <v>3511</v>
      </c>
      <c r="C322" s="27" t="s">
        <v>126</v>
      </c>
      <c r="D322" s="34">
        <f t="shared" si="28"/>
        <v>0</v>
      </c>
      <c r="E322" s="34">
        <f t="shared" si="29"/>
        <v>0</v>
      </c>
      <c r="F322" s="34" t="str">
        <f t="shared" si="27"/>
        <v/>
      </c>
    </row>
    <row r="323" spans="1:6">
      <c r="A323" s="27" t="str">
        <f t="shared" si="26"/>
        <v>3</v>
      </c>
      <c r="B323" s="118">
        <v>36</v>
      </c>
      <c r="C323" s="27" t="s">
        <v>127</v>
      </c>
      <c r="D323" s="34">
        <f t="shared" si="28"/>
        <v>0</v>
      </c>
      <c r="E323" s="34">
        <f t="shared" si="29"/>
        <v>0</v>
      </c>
      <c r="F323" s="34" t="str">
        <f t="shared" si="27"/>
        <v/>
      </c>
    </row>
    <row r="324" spans="1:6">
      <c r="A324" s="27" t="str">
        <f t="shared" si="26"/>
        <v>36</v>
      </c>
      <c r="B324" s="118">
        <v>360</v>
      </c>
      <c r="C324" s="27" t="s">
        <v>128</v>
      </c>
      <c r="D324" s="34">
        <f t="shared" si="28"/>
        <v>0</v>
      </c>
      <c r="E324" s="34">
        <f t="shared" si="29"/>
        <v>0</v>
      </c>
      <c r="F324" s="34" t="str">
        <f t="shared" si="27"/>
        <v/>
      </c>
    </row>
    <row r="325" spans="1:6">
      <c r="A325" s="27" t="str">
        <f t="shared" si="26"/>
        <v>360</v>
      </c>
      <c r="B325" s="118">
        <v>3600</v>
      </c>
      <c r="C325" s="27" t="s">
        <v>129</v>
      </c>
      <c r="D325" s="34">
        <f t="shared" si="28"/>
        <v>0</v>
      </c>
      <c r="E325" s="34">
        <f t="shared" si="29"/>
        <v>0</v>
      </c>
      <c r="F325" s="34" t="str">
        <f t="shared" si="27"/>
        <v/>
      </c>
    </row>
    <row r="326" spans="1:6">
      <c r="A326" s="27" t="str">
        <f t="shared" si="26"/>
        <v>360</v>
      </c>
      <c r="B326" s="118">
        <v>3601</v>
      </c>
      <c r="C326" s="27" t="s">
        <v>130</v>
      </c>
      <c r="D326" s="34">
        <f t="shared" si="28"/>
        <v>0</v>
      </c>
      <c r="E326" s="34">
        <f t="shared" si="29"/>
        <v>0</v>
      </c>
      <c r="F326" s="34" t="str">
        <f t="shared" si="27"/>
        <v/>
      </c>
    </row>
    <row r="327" spans="1:6">
      <c r="A327" s="27" t="str">
        <f t="shared" si="26"/>
        <v>360</v>
      </c>
      <c r="B327" s="118">
        <v>3602</v>
      </c>
      <c r="C327" s="27" t="s">
        <v>131</v>
      </c>
      <c r="D327" s="34">
        <f t="shared" si="28"/>
        <v>0</v>
      </c>
      <c r="E327" s="34">
        <f t="shared" si="29"/>
        <v>0</v>
      </c>
      <c r="F327" s="34" t="str">
        <f t="shared" si="27"/>
        <v/>
      </c>
    </row>
    <row r="328" spans="1:6">
      <c r="A328" s="27" t="str">
        <f t="shared" ref="A328:A392" si="31">IF(LEN($B328)=4,LEFT($B328,3),IF(LEN($B328)=3,LEFT($B328,2),IF(LEN($B328)=2,LEFT($B328,1),"")))</f>
        <v>360</v>
      </c>
      <c r="B328" s="118">
        <v>3603</v>
      </c>
      <c r="C328" s="27" t="s">
        <v>132</v>
      </c>
      <c r="D328" s="34">
        <f t="shared" ref="D328:D391" si="32">IF(LEN(B328)&lt;4,SUMIF(SgNr,$B328,SgAnfBestand),SUMIF(DeKontoNr,B328,DeAnfBestand))</f>
        <v>0</v>
      </c>
      <c r="E328" s="34">
        <f t="shared" ref="E328:E391" si="33">IF(LEN(B328)&lt;4,SUMIF(SgNr,$B328,SgEndBestand),IF(B328&lt;3000,D328+SUMIF(DeKontoNr,B328,DeBuchBetrag),SUMIF(DeKontoNr,B328,DeBuchBetrag)))</f>
        <v>0</v>
      </c>
      <c r="F328" s="34" t="str">
        <f t="shared" ref="F328:F392" si="34">IF(OR(B328=1,B328=3,B328=5,B328=7,B328=9000),E328-D328,IF(OR(B328=2,B328=4,B328=6,B328=8,B328=9001),-(E328-D328),""))</f>
        <v/>
      </c>
    </row>
    <row r="329" spans="1:6">
      <c r="A329" s="27" t="str">
        <f t="shared" si="31"/>
        <v>360</v>
      </c>
      <c r="B329" s="118">
        <v>3604</v>
      </c>
      <c r="C329" s="27" t="s">
        <v>133</v>
      </c>
      <c r="D329" s="34">
        <f t="shared" si="32"/>
        <v>0</v>
      </c>
      <c r="E329" s="34">
        <f t="shared" si="33"/>
        <v>0</v>
      </c>
      <c r="F329" s="34" t="str">
        <f t="shared" si="34"/>
        <v/>
      </c>
    </row>
    <row r="330" spans="1:6">
      <c r="A330" s="27" t="str">
        <f t="shared" si="31"/>
        <v>36</v>
      </c>
      <c r="B330" s="118">
        <v>361</v>
      </c>
      <c r="C330" s="27" t="s">
        <v>134</v>
      </c>
      <c r="D330" s="34">
        <f t="shared" si="32"/>
        <v>0</v>
      </c>
      <c r="E330" s="34">
        <f t="shared" si="33"/>
        <v>0</v>
      </c>
      <c r="F330" s="34" t="str">
        <f t="shared" si="34"/>
        <v/>
      </c>
    </row>
    <row r="331" spans="1:6">
      <c r="A331" s="27" t="str">
        <f t="shared" si="31"/>
        <v>361</v>
      </c>
      <c r="B331" s="118">
        <v>3610</v>
      </c>
      <c r="C331" s="27" t="s">
        <v>135</v>
      </c>
      <c r="D331" s="34">
        <f t="shared" si="32"/>
        <v>0</v>
      </c>
      <c r="E331" s="34">
        <f t="shared" si="33"/>
        <v>0</v>
      </c>
      <c r="F331" s="34" t="str">
        <f t="shared" si="34"/>
        <v/>
      </c>
    </row>
    <row r="332" spans="1:6">
      <c r="A332" s="27" t="str">
        <f t="shared" si="31"/>
        <v>361</v>
      </c>
      <c r="B332" s="118">
        <v>3611</v>
      </c>
      <c r="C332" s="27" t="s">
        <v>136</v>
      </c>
      <c r="D332" s="34">
        <f t="shared" si="32"/>
        <v>0</v>
      </c>
      <c r="E332" s="34">
        <f t="shared" si="33"/>
        <v>0</v>
      </c>
      <c r="F332" s="34" t="str">
        <f t="shared" si="34"/>
        <v/>
      </c>
    </row>
    <row r="333" spans="1:6">
      <c r="A333" s="27" t="str">
        <f t="shared" si="31"/>
        <v>361</v>
      </c>
      <c r="B333" s="118">
        <v>3612</v>
      </c>
      <c r="C333" s="27" t="s">
        <v>137</v>
      </c>
      <c r="D333" s="34">
        <f t="shared" si="32"/>
        <v>0</v>
      </c>
      <c r="E333" s="34">
        <f t="shared" si="33"/>
        <v>0</v>
      </c>
      <c r="F333" s="34" t="str">
        <f t="shared" si="34"/>
        <v/>
      </c>
    </row>
    <row r="334" spans="1:6">
      <c r="A334" s="27" t="str">
        <f t="shared" si="31"/>
        <v>361</v>
      </c>
      <c r="B334" s="118">
        <v>3613</v>
      </c>
      <c r="C334" s="27" t="s">
        <v>138</v>
      </c>
      <c r="D334" s="34">
        <f t="shared" si="32"/>
        <v>0</v>
      </c>
      <c r="E334" s="34">
        <f t="shared" si="33"/>
        <v>0</v>
      </c>
      <c r="F334" s="34" t="str">
        <f t="shared" si="34"/>
        <v/>
      </c>
    </row>
    <row r="335" spans="1:6">
      <c r="A335" s="27" t="str">
        <f t="shared" si="31"/>
        <v>361</v>
      </c>
      <c r="B335" s="118">
        <v>3614</v>
      </c>
      <c r="C335" s="27" t="s">
        <v>139</v>
      </c>
      <c r="D335" s="34">
        <f t="shared" si="32"/>
        <v>0</v>
      </c>
      <c r="E335" s="34">
        <f t="shared" si="33"/>
        <v>0</v>
      </c>
      <c r="F335" s="34" t="str">
        <f t="shared" si="34"/>
        <v/>
      </c>
    </row>
    <row r="336" spans="1:6">
      <c r="A336" s="27" t="str">
        <f t="shared" si="31"/>
        <v>36</v>
      </c>
      <c r="B336" s="118">
        <v>362</v>
      </c>
      <c r="C336" s="27" t="s">
        <v>140</v>
      </c>
      <c r="D336" s="34">
        <f t="shared" si="32"/>
        <v>0</v>
      </c>
      <c r="E336" s="34">
        <f t="shared" si="33"/>
        <v>0</v>
      </c>
      <c r="F336" s="34" t="str">
        <f t="shared" si="34"/>
        <v/>
      </c>
    </row>
    <row r="337" spans="1:6">
      <c r="A337" s="27" t="str">
        <f t="shared" si="31"/>
        <v>362</v>
      </c>
      <c r="B337" s="118">
        <v>3621</v>
      </c>
      <c r="C337" s="27" t="s">
        <v>141</v>
      </c>
      <c r="D337" s="34">
        <f t="shared" si="32"/>
        <v>0</v>
      </c>
      <c r="E337" s="34">
        <f t="shared" si="33"/>
        <v>0</v>
      </c>
      <c r="F337" s="34" t="str">
        <f t="shared" si="34"/>
        <v/>
      </c>
    </row>
    <row r="338" spans="1:6">
      <c r="A338" s="27" t="str">
        <f t="shared" si="31"/>
        <v>36</v>
      </c>
      <c r="B338" s="118">
        <v>363</v>
      </c>
      <c r="C338" s="27" t="s">
        <v>142</v>
      </c>
      <c r="D338" s="34">
        <f t="shared" si="32"/>
        <v>0</v>
      </c>
      <c r="E338" s="34">
        <f t="shared" si="33"/>
        <v>0</v>
      </c>
      <c r="F338" s="34" t="str">
        <f t="shared" si="34"/>
        <v/>
      </c>
    </row>
    <row r="339" spans="1:6">
      <c r="A339" s="27" t="str">
        <f t="shared" si="31"/>
        <v>363</v>
      </c>
      <c r="B339" s="118">
        <v>3630</v>
      </c>
      <c r="C339" s="27" t="s">
        <v>143</v>
      </c>
      <c r="D339" s="34">
        <f t="shared" si="32"/>
        <v>0</v>
      </c>
      <c r="E339" s="34">
        <f t="shared" si="33"/>
        <v>0</v>
      </c>
      <c r="F339" s="34" t="str">
        <f t="shared" si="34"/>
        <v/>
      </c>
    </row>
    <row r="340" spans="1:6">
      <c r="A340" s="27" t="str">
        <f t="shared" si="31"/>
        <v>363</v>
      </c>
      <c r="B340" s="118">
        <v>3631</v>
      </c>
      <c r="C340" s="27" t="s">
        <v>144</v>
      </c>
      <c r="D340" s="34">
        <f t="shared" si="32"/>
        <v>0</v>
      </c>
      <c r="E340" s="34">
        <f t="shared" si="33"/>
        <v>0</v>
      </c>
      <c r="F340" s="34" t="str">
        <f t="shared" si="34"/>
        <v/>
      </c>
    </row>
    <row r="341" spans="1:6">
      <c r="A341" s="27" t="str">
        <f t="shared" si="31"/>
        <v>363</v>
      </c>
      <c r="B341" s="118">
        <v>3632</v>
      </c>
      <c r="C341" s="27" t="s">
        <v>145</v>
      </c>
      <c r="D341" s="34">
        <f t="shared" si="32"/>
        <v>0</v>
      </c>
      <c r="E341" s="34">
        <f t="shared" si="33"/>
        <v>0</v>
      </c>
      <c r="F341" s="34" t="str">
        <f t="shared" si="34"/>
        <v/>
      </c>
    </row>
    <row r="342" spans="1:6">
      <c r="A342" s="27" t="str">
        <f t="shared" si="31"/>
        <v>363</v>
      </c>
      <c r="B342" s="118">
        <v>3633</v>
      </c>
      <c r="C342" s="27" t="s">
        <v>146</v>
      </c>
      <c r="D342" s="34">
        <f t="shared" si="32"/>
        <v>0</v>
      </c>
      <c r="E342" s="34">
        <f t="shared" si="33"/>
        <v>0</v>
      </c>
      <c r="F342" s="34" t="str">
        <f t="shared" si="34"/>
        <v/>
      </c>
    </row>
    <row r="343" spans="1:6">
      <c r="A343" s="27" t="str">
        <f t="shared" si="31"/>
        <v>363</v>
      </c>
      <c r="B343" s="118">
        <v>3634</v>
      </c>
      <c r="C343" s="27" t="s">
        <v>147</v>
      </c>
      <c r="D343" s="34">
        <f t="shared" si="32"/>
        <v>0</v>
      </c>
      <c r="E343" s="34">
        <f t="shared" si="33"/>
        <v>0</v>
      </c>
      <c r="F343" s="34" t="str">
        <f t="shared" si="34"/>
        <v/>
      </c>
    </row>
    <row r="344" spans="1:6">
      <c r="A344" s="27" t="str">
        <f t="shared" si="31"/>
        <v>363</v>
      </c>
      <c r="B344" s="118">
        <v>3635</v>
      </c>
      <c r="C344" s="27" t="s">
        <v>148</v>
      </c>
      <c r="D344" s="34">
        <f t="shared" si="32"/>
        <v>0</v>
      </c>
      <c r="E344" s="34">
        <f t="shared" si="33"/>
        <v>0</v>
      </c>
      <c r="F344" s="34" t="str">
        <f t="shared" si="34"/>
        <v/>
      </c>
    </row>
    <row r="345" spans="1:6">
      <c r="A345" s="27" t="str">
        <f t="shared" si="31"/>
        <v>363</v>
      </c>
      <c r="B345" s="118">
        <v>3636</v>
      </c>
      <c r="C345" s="27" t="s">
        <v>149</v>
      </c>
      <c r="D345" s="34">
        <f t="shared" si="32"/>
        <v>0</v>
      </c>
      <c r="E345" s="34">
        <f t="shared" si="33"/>
        <v>0</v>
      </c>
      <c r="F345" s="34" t="str">
        <f t="shared" si="34"/>
        <v/>
      </c>
    </row>
    <row r="346" spans="1:6">
      <c r="A346" s="27" t="str">
        <f t="shared" si="31"/>
        <v>363</v>
      </c>
      <c r="B346" s="118">
        <v>3637</v>
      </c>
      <c r="C346" s="27" t="s">
        <v>150</v>
      </c>
      <c r="D346" s="34">
        <f t="shared" si="32"/>
        <v>0</v>
      </c>
      <c r="E346" s="34">
        <f t="shared" si="33"/>
        <v>0</v>
      </c>
      <c r="F346" s="34" t="str">
        <f t="shared" si="34"/>
        <v/>
      </c>
    </row>
    <row r="347" spans="1:6">
      <c r="A347" s="27" t="str">
        <f t="shared" si="31"/>
        <v>363</v>
      </c>
      <c r="B347" s="118">
        <v>3638</v>
      </c>
      <c r="C347" s="27" t="s">
        <v>151</v>
      </c>
      <c r="D347" s="34">
        <f t="shared" si="32"/>
        <v>0</v>
      </c>
      <c r="E347" s="34">
        <f t="shared" si="33"/>
        <v>0</v>
      </c>
      <c r="F347" s="34" t="str">
        <f t="shared" si="34"/>
        <v/>
      </c>
    </row>
    <row r="348" spans="1:6">
      <c r="A348" s="27" t="str">
        <f t="shared" si="31"/>
        <v>36</v>
      </c>
      <c r="B348" s="118">
        <v>364</v>
      </c>
      <c r="C348" s="27" t="s">
        <v>152</v>
      </c>
      <c r="D348" s="34">
        <f t="shared" si="32"/>
        <v>0</v>
      </c>
      <c r="E348" s="34">
        <f t="shared" si="33"/>
        <v>0</v>
      </c>
      <c r="F348" s="34" t="str">
        <f t="shared" si="34"/>
        <v/>
      </c>
    </row>
    <row r="349" spans="1:6">
      <c r="A349" s="27" t="str">
        <f t="shared" si="31"/>
        <v>364</v>
      </c>
      <c r="B349" s="118">
        <v>3640</v>
      </c>
      <c r="C349" s="27" t="s">
        <v>152</v>
      </c>
      <c r="D349" s="34">
        <f t="shared" si="32"/>
        <v>0</v>
      </c>
      <c r="E349" s="34">
        <f t="shared" si="33"/>
        <v>0</v>
      </c>
      <c r="F349" s="34" t="str">
        <f t="shared" si="34"/>
        <v/>
      </c>
    </row>
    <row r="350" spans="1:6">
      <c r="A350" s="27" t="str">
        <f t="shared" si="31"/>
        <v>36</v>
      </c>
      <c r="B350" s="118">
        <v>365</v>
      </c>
      <c r="C350" s="27" t="s">
        <v>153</v>
      </c>
      <c r="D350" s="34">
        <f t="shared" si="32"/>
        <v>0</v>
      </c>
      <c r="E350" s="34">
        <f t="shared" si="33"/>
        <v>0</v>
      </c>
      <c r="F350" s="34" t="str">
        <f t="shared" si="34"/>
        <v/>
      </c>
    </row>
    <row r="351" spans="1:6">
      <c r="A351" s="27" t="str">
        <f t="shared" si="31"/>
        <v>365</v>
      </c>
      <c r="B351" s="118">
        <v>3650</v>
      </c>
      <c r="C351" s="27" t="s">
        <v>153</v>
      </c>
      <c r="D351" s="34">
        <f t="shared" si="32"/>
        <v>0</v>
      </c>
      <c r="E351" s="34">
        <f t="shared" si="33"/>
        <v>0</v>
      </c>
      <c r="F351" s="34" t="str">
        <f t="shared" si="34"/>
        <v/>
      </c>
    </row>
    <row r="352" spans="1:6">
      <c r="A352" s="27" t="str">
        <f t="shared" si="31"/>
        <v>36</v>
      </c>
      <c r="B352" s="118">
        <v>366</v>
      </c>
      <c r="C352" s="27" t="s">
        <v>154</v>
      </c>
      <c r="D352" s="34">
        <f t="shared" si="32"/>
        <v>0</v>
      </c>
      <c r="E352" s="34">
        <f t="shared" si="33"/>
        <v>0</v>
      </c>
      <c r="F352" s="34" t="str">
        <f t="shared" si="34"/>
        <v/>
      </c>
    </row>
    <row r="353" spans="1:6">
      <c r="A353" s="27" t="str">
        <f t="shared" si="31"/>
        <v>366</v>
      </c>
      <c r="B353" s="118">
        <v>3660</v>
      </c>
      <c r="C353" s="27" t="s">
        <v>155</v>
      </c>
      <c r="D353" s="34">
        <f t="shared" si="32"/>
        <v>0</v>
      </c>
      <c r="E353" s="34">
        <f t="shared" si="33"/>
        <v>0</v>
      </c>
      <c r="F353" s="34" t="str">
        <f t="shared" si="34"/>
        <v/>
      </c>
    </row>
    <row r="354" spans="1:6">
      <c r="A354" s="27" t="str">
        <f t="shared" si="31"/>
        <v>366</v>
      </c>
      <c r="B354" s="118">
        <v>3661</v>
      </c>
      <c r="C354" s="27" t="s">
        <v>156</v>
      </c>
      <c r="D354" s="34">
        <f t="shared" si="32"/>
        <v>0</v>
      </c>
      <c r="E354" s="34">
        <f t="shared" si="33"/>
        <v>0</v>
      </c>
      <c r="F354" s="34" t="str">
        <f t="shared" si="34"/>
        <v/>
      </c>
    </row>
    <row r="355" spans="1:6">
      <c r="A355" s="27" t="str">
        <f t="shared" si="31"/>
        <v>36</v>
      </c>
      <c r="B355" s="118">
        <v>369</v>
      </c>
      <c r="C355" s="27" t="s">
        <v>157</v>
      </c>
      <c r="D355" s="34">
        <f t="shared" si="32"/>
        <v>0</v>
      </c>
      <c r="E355" s="34">
        <f t="shared" si="33"/>
        <v>0</v>
      </c>
      <c r="F355" s="34" t="str">
        <f t="shared" si="34"/>
        <v/>
      </c>
    </row>
    <row r="356" spans="1:6">
      <c r="A356" s="27" t="str">
        <f t="shared" si="31"/>
        <v>369</v>
      </c>
      <c r="B356" s="118">
        <v>3690</v>
      </c>
      <c r="C356" s="27" t="s">
        <v>158</v>
      </c>
      <c r="D356" s="34">
        <f t="shared" si="32"/>
        <v>0</v>
      </c>
      <c r="E356" s="34">
        <f t="shared" si="33"/>
        <v>0</v>
      </c>
      <c r="F356" s="34" t="str">
        <f t="shared" si="34"/>
        <v/>
      </c>
    </row>
    <row r="357" spans="1:6">
      <c r="A357" s="27" t="str">
        <f t="shared" si="31"/>
        <v>369</v>
      </c>
      <c r="B357" s="118">
        <v>3699</v>
      </c>
      <c r="C357" s="27" t="s">
        <v>159</v>
      </c>
      <c r="D357" s="34">
        <f t="shared" si="32"/>
        <v>0</v>
      </c>
      <c r="E357" s="34">
        <f t="shared" si="33"/>
        <v>0</v>
      </c>
      <c r="F357" s="34" t="str">
        <f t="shared" si="34"/>
        <v/>
      </c>
    </row>
    <row r="358" spans="1:6">
      <c r="A358" s="27" t="str">
        <f t="shared" si="31"/>
        <v>3</v>
      </c>
      <c r="B358" s="118">
        <v>37</v>
      </c>
      <c r="C358" s="27" t="s">
        <v>160</v>
      </c>
      <c r="D358" s="34">
        <f t="shared" si="32"/>
        <v>0</v>
      </c>
      <c r="E358" s="34">
        <f t="shared" si="33"/>
        <v>0</v>
      </c>
      <c r="F358" s="34" t="str">
        <f t="shared" si="34"/>
        <v/>
      </c>
    </row>
    <row r="359" spans="1:6">
      <c r="A359" s="27" t="str">
        <f t="shared" si="31"/>
        <v>37</v>
      </c>
      <c r="B359" s="118">
        <v>370</v>
      </c>
      <c r="C359" s="27" t="s">
        <v>160</v>
      </c>
      <c r="D359" s="34">
        <f t="shared" si="32"/>
        <v>0</v>
      </c>
      <c r="E359" s="34">
        <f t="shared" si="33"/>
        <v>0</v>
      </c>
      <c r="F359" s="34" t="str">
        <f t="shared" si="34"/>
        <v/>
      </c>
    </row>
    <row r="360" spans="1:6">
      <c r="A360" s="27" t="str">
        <f t="shared" si="31"/>
        <v>370</v>
      </c>
      <c r="B360" s="118">
        <v>3700</v>
      </c>
      <c r="C360" s="27" t="s">
        <v>1056</v>
      </c>
      <c r="D360" s="34">
        <f t="shared" si="32"/>
        <v>0</v>
      </c>
      <c r="E360" s="34">
        <f t="shared" si="33"/>
        <v>0</v>
      </c>
      <c r="F360" s="34" t="str">
        <f t="shared" si="34"/>
        <v/>
      </c>
    </row>
    <row r="361" spans="1:6">
      <c r="A361" s="27" t="str">
        <f t="shared" si="31"/>
        <v>370</v>
      </c>
      <c r="B361" s="118">
        <v>3701</v>
      </c>
      <c r="C361" s="27" t="s">
        <v>1057</v>
      </c>
      <c r="D361" s="34">
        <f t="shared" si="32"/>
        <v>0</v>
      </c>
      <c r="E361" s="34">
        <f t="shared" si="33"/>
        <v>0</v>
      </c>
      <c r="F361" s="34" t="str">
        <f t="shared" si="34"/>
        <v/>
      </c>
    </row>
    <row r="362" spans="1:6">
      <c r="A362" s="27" t="str">
        <f t="shared" si="31"/>
        <v>370</v>
      </c>
      <c r="B362" s="118">
        <v>3702</v>
      </c>
      <c r="C362" s="27" t="s">
        <v>1058</v>
      </c>
      <c r="D362" s="34">
        <f t="shared" si="32"/>
        <v>0</v>
      </c>
      <c r="E362" s="34">
        <f t="shared" si="33"/>
        <v>0</v>
      </c>
      <c r="F362" s="34" t="str">
        <f t="shared" si="34"/>
        <v/>
      </c>
    </row>
    <row r="363" spans="1:6">
      <c r="A363" s="27" t="str">
        <f t="shared" si="31"/>
        <v>370</v>
      </c>
      <c r="B363" s="118">
        <v>3703</v>
      </c>
      <c r="C363" s="27" t="s">
        <v>1059</v>
      </c>
      <c r="D363" s="34">
        <f t="shared" si="32"/>
        <v>0</v>
      </c>
      <c r="E363" s="34">
        <f t="shared" si="33"/>
        <v>0</v>
      </c>
      <c r="F363" s="34" t="str">
        <f t="shared" si="34"/>
        <v/>
      </c>
    </row>
    <row r="364" spans="1:6">
      <c r="A364" s="27" t="str">
        <f t="shared" si="31"/>
        <v>370</v>
      </c>
      <c r="B364" s="118">
        <v>3704</v>
      </c>
      <c r="C364" s="27" t="s">
        <v>1060</v>
      </c>
      <c r="D364" s="34">
        <f t="shared" si="32"/>
        <v>0</v>
      </c>
      <c r="E364" s="34">
        <f t="shared" si="33"/>
        <v>0</v>
      </c>
      <c r="F364" s="34" t="str">
        <f t="shared" si="34"/>
        <v/>
      </c>
    </row>
    <row r="365" spans="1:6">
      <c r="A365" s="27" t="str">
        <f t="shared" si="31"/>
        <v>370</v>
      </c>
      <c r="B365" s="118">
        <v>3705</v>
      </c>
      <c r="C365" s="27" t="s">
        <v>1061</v>
      </c>
      <c r="D365" s="34">
        <f t="shared" si="32"/>
        <v>0</v>
      </c>
      <c r="E365" s="34">
        <f t="shared" si="33"/>
        <v>0</v>
      </c>
      <c r="F365" s="34" t="str">
        <f t="shared" si="34"/>
        <v/>
      </c>
    </row>
    <row r="366" spans="1:6">
      <c r="A366" s="27" t="str">
        <f t="shared" si="31"/>
        <v>370</v>
      </c>
      <c r="B366" s="118">
        <v>3706</v>
      </c>
      <c r="C366" s="27" t="s">
        <v>1064</v>
      </c>
      <c r="D366" s="34">
        <f t="shared" si="32"/>
        <v>0</v>
      </c>
      <c r="E366" s="34">
        <f t="shared" si="33"/>
        <v>0</v>
      </c>
      <c r="F366" s="34" t="str">
        <f t="shared" si="34"/>
        <v/>
      </c>
    </row>
    <row r="367" spans="1:6">
      <c r="A367" s="27" t="str">
        <f t="shared" si="31"/>
        <v>370</v>
      </c>
      <c r="B367" s="118">
        <v>3707</v>
      </c>
      <c r="C367" s="27" t="s">
        <v>1062</v>
      </c>
      <c r="D367" s="34">
        <f t="shared" si="32"/>
        <v>0</v>
      </c>
      <c r="E367" s="34">
        <f t="shared" si="33"/>
        <v>0</v>
      </c>
      <c r="F367" s="34" t="str">
        <f t="shared" si="34"/>
        <v/>
      </c>
    </row>
    <row r="368" spans="1:6">
      <c r="A368" s="27" t="str">
        <f t="shared" si="31"/>
        <v>370</v>
      </c>
      <c r="B368" s="118">
        <v>3708</v>
      </c>
      <c r="C368" s="27" t="s">
        <v>1063</v>
      </c>
      <c r="D368" s="34">
        <f t="shared" si="32"/>
        <v>0</v>
      </c>
      <c r="E368" s="34">
        <f t="shared" si="33"/>
        <v>0</v>
      </c>
      <c r="F368" s="34" t="str">
        <f t="shared" si="34"/>
        <v/>
      </c>
    </row>
    <row r="369" spans="1:6">
      <c r="A369" s="27" t="str">
        <f t="shared" si="31"/>
        <v>3</v>
      </c>
      <c r="B369" s="118">
        <v>38</v>
      </c>
      <c r="C369" s="27" t="s">
        <v>170</v>
      </c>
      <c r="D369" s="34">
        <f t="shared" si="32"/>
        <v>0</v>
      </c>
      <c r="E369" s="34">
        <f t="shared" si="33"/>
        <v>0</v>
      </c>
      <c r="F369" s="34" t="str">
        <f t="shared" si="34"/>
        <v/>
      </c>
    </row>
    <row r="370" spans="1:6">
      <c r="A370" s="27" t="str">
        <f t="shared" si="31"/>
        <v>38</v>
      </c>
      <c r="B370" s="118">
        <v>389</v>
      </c>
      <c r="C370" s="27" t="s">
        <v>171</v>
      </c>
      <c r="D370" s="34">
        <f t="shared" si="32"/>
        <v>0</v>
      </c>
      <c r="E370" s="34">
        <f t="shared" si="33"/>
        <v>0</v>
      </c>
      <c r="F370" s="34" t="str">
        <f t="shared" si="34"/>
        <v/>
      </c>
    </row>
    <row r="371" spans="1:6">
      <c r="A371" s="27" t="str">
        <f t="shared" si="31"/>
        <v>389</v>
      </c>
      <c r="B371" s="118">
        <v>3892</v>
      </c>
      <c r="C371" s="27" t="s">
        <v>172</v>
      </c>
      <c r="D371" s="34">
        <f t="shared" si="32"/>
        <v>0</v>
      </c>
      <c r="E371" s="34">
        <f t="shared" si="33"/>
        <v>0</v>
      </c>
      <c r="F371" s="34" t="str">
        <f t="shared" si="34"/>
        <v/>
      </c>
    </row>
    <row r="372" spans="1:6">
      <c r="A372" s="27" t="str">
        <f t="shared" si="31"/>
        <v>389</v>
      </c>
      <c r="B372" s="118">
        <v>3893</v>
      </c>
      <c r="C372" s="27" t="s">
        <v>173</v>
      </c>
      <c r="D372" s="34">
        <f t="shared" si="32"/>
        <v>0</v>
      </c>
      <c r="E372" s="34">
        <f t="shared" si="33"/>
        <v>0</v>
      </c>
      <c r="F372" s="34" t="str">
        <f t="shared" si="34"/>
        <v/>
      </c>
    </row>
    <row r="373" spans="1:6">
      <c r="A373" s="27" t="str">
        <f t="shared" si="31"/>
        <v>389</v>
      </c>
      <c r="B373" s="118">
        <v>3894</v>
      </c>
      <c r="C373" s="27" t="s">
        <v>1035</v>
      </c>
      <c r="D373" s="34">
        <f t="shared" si="32"/>
        <v>0</v>
      </c>
      <c r="E373" s="34">
        <f t="shared" si="33"/>
        <v>0</v>
      </c>
      <c r="F373" s="34" t="str">
        <f t="shared" ref="F373" si="35">IF(OR(B373=1,B373=3,B373=5,B373=7,B373=9000),E373-D373,IF(OR(B373=2,B373=4,B373=6,B373=8,B373=9001),-(E373-D373),""))</f>
        <v/>
      </c>
    </row>
    <row r="374" spans="1:6">
      <c r="A374" s="27" t="str">
        <f t="shared" si="31"/>
        <v>389</v>
      </c>
      <c r="B374" s="118">
        <v>3896</v>
      </c>
      <c r="C374" s="27" t="s">
        <v>174</v>
      </c>
      <c r="D374" s="34">
        <f t="shared" si="32"/>
        <v>0</v>
      </c>
      <c r="E374" s="34">
        <f t="shared" si="33"/>
        <v>0</v>
      </c>
      <c r="F374" s="34" t="str">
        <f t="shared" si="34"/>
        <v/>
      </c>
    </row>
    <row r="375" spans="1:6">
      <c r="A375" s="27" t="str">
        <f t="shared" si="31"/>
        <v>389</v>
      </c>
      <c r="B375" s="118">
        <v>3898</v>
      </c>
      <c r="C375" s="27" t="s">
        <v>1040</v>
      </c>
      <c r="D375" s="34">
        <f t="shared" si="32"/>
        <v>0</v>
      </c>
      <c r="E375" s="34">
        <f t="shared" si="33"/>
        <v>0</v>
      </c>
      <c r="F375" s="34" t="str">
        <f t="shared" si="34"/>
        <v/>
      </c>
    </row>
    <row r="376" spans="1:6">
      <c r="A376" s="27" t="str">
        <f t="shared" si="31"/>
        <v>3</v>
      </c>
      <c r="B376" s="118">
        <v>39</v>
      </c>
      <c r="C376" s="27" t="s">
        <v>175</v>
      </c>
      <c r="D376" s="34">
        <f t="shared" si="32"/>
        <v>0</v>
      </c>
      <c r="E376" s="34">
        <f t="shared" si="33"/>
        <v>0</v>
      </c>
      <c r="F376" s="34" t="str">
        <f t="shared" si="34"/>
        <v/>
      </c>
    </row>
    <row r="377" spans="1:6">
      <c r="A377" s="27" t="str">
        <f t="shared" si="31"/>
        <v>39</v>
      </c>
      <c r="B377" s="118">
        <v>390</v>
      </c>
      <c r="C377" s="27" t="s">
        <v>176</v>
      </c>
      <c r="D377" s="34">
        <f t="shared" si="32"/>
        <v>0</v>
      </c>
      <c r="E377" s="34">
        <f t="shared" si="33"/>
        <v>0</v>
      </c>
      <c r="F377" s="34" t="str">
        <f t="shared" si="34"/>
        <v/>
      </c>
    </row>
    <row r="378" spans="1:6">
      <c r="A378" s="27" t="str">
        <f t="shared" si="31"/>
        <v>390</v>
      </c>
      <c r="B378" s="118">
        <v>3900</v>
      </c>
      <c r="C378" s="27" t="s">
        <v>177</v>
      </c>
      <c r="D378" s="34">
        <f t="shared" si="32"/>
        <v>0</v>
      </c>
      <c r="E378" s="34">
        <f t="shared" si="33"/>
        <v>0</v>
      </c>
      <c r="F378" s="34" t="str">
        <f t="shared" si="34"/>
        <v/>
      </c>
    </row>
    <row r="379" spans="1:6">
      <c r="A379" s="27" t="str">
        <f t="shared" si="31"/>
        <v>39</v>
      </c>
      <c r="B379" s="118">
        <v>391</v>
      </c>
      <c r="C379" s="27" t="s">
        <v>178</v>
      </c>
      <c r="D379" s="34">
        <f t="shared" si="32"/>
        <v>0</v>
      </c>
      <c r="E379" s="34">
        <f t="shared" si="33"/>
        <v>0</v>
      </c>
      <c r="F379" s="34" t="str">
        <f t="shared" si="34"/>
        <v/>
      </c>
    </row>
    <row r="380" spans="1:6">
      <c r="A380" s="27" t="str">
        <f t="shared" si="31"/>
        <v>391</v>
      </c>
      <c r="B380" s="118">
        <v>3910</v>
      </c>
      <c r="C380" s="27" t="s">
        <v>179</v>
      </c>
      <c r="D380" s="34">
        <f t="shared" si="32"/>
        <v>0</v>
      </c>
      <c r="E380" s="34">
        <f t="shared" si="33"/>
        <v>0</v>
      </c>
      <c r="F380" s="34" t="str">
        <f t="shared" si="34"/>
        <v/>
      </c>
    </row>
    <row r="381" spans="1:6">
      <c r="A381" s="27" t="str">
        <f t="shared" si="31"/>
        <v>39</v>
      </c>
      <c r="B381" s="118">
        <v>392</v>
      </c>
      <c r="C381" s="27" t="s">
        <v>180</v>
      </c>
      <c r="D381" s="34">
        <f t="shared" si="32"/>
        <v>0</v>
      </c>
      <c r="E381" s="34">
        <f t="shared" si="33"/>
        <v>0</v>
      </c>
      <c r="F381" s="34" t="str">
        <f t="shared" si="34"/>
        <v/>
      </c>
    </row>
    <row r="382" spans="1:6">
      <c r="A382" s="27" t="str">
        <f t="shared" si="31"/>
        <v>392</v>
      </c>
      <c r="B382" s="118">
        <v>3920</v>
      </c>
      <c r="C382" s="27" t="s">
        <v>181</v>
      </c>
      <c r="D382" s="34">
        <f t="shared" si="32"/>
        <v>0</v>
      </c>
      <c r="E382" s="34">
        <f t="shared" si="33"/>
        <v>0</v>
      </c>
      <c r="F382" s="34" t="str">
        <f t="shared" si="34"/>
        <v/>
      </c>
    </row>
    <row r="383" spans="1:6">
      <c r="A383" s="27" t="str">
        <f t="shared" si="31"/>
        <v>39</v>
      </c>
      <c r="B383" s="118">
        <v>393</v>
      </c>
      <c r="C383" s="27" t="s">
        <v>182</v>
      </c>
      <c r="D383" s="34">
        <f t="shared" si="32"/>
        <v>0</v>
      </c>
      <c r="E383" s="34">
        <f t="shared" si="33"/>
        <v>0</v>
      </c>
      <c r="F383" s="34" t="str">
        <f t="shared" si="34"/>
        <v/>
      </c>
    </row>
    <row r="384" spans="1:6">
      <c r="A384" s="27" t="str">
        <f t="shared" si="31"/>
        <v>393</v>
      </c>
      <c r="B384" s="118">
        <v>3930</v>
      </c>
      <c r="C384" s="27" t="s">
        <v>183</v>
      </c>
      <c r="D384" s="34">
        <f t="shared" si="32"/>
        <v>0</v>
      </c>
      <c r="E384" s="34">
        <f t="shared" si="33"/>
        <v>0</v>
      </c>
      <c r="F384" s="34" t="str">
        <f t="shared" si="34"/>
        <v/>
      </c>
    </row>
    <row r="385" spans="1:6">
      <c r="A385" s="27" t="str">
        <f t="shared" si="31"/>
        <v>39</v>
      </c>
      <c r="B385" s="118">
        <v>394</v>
      </c>
      <c r="C385" s="27" t="s">
        <v>184</v>
      </c>
      <c r="D385" s="34">
        <f t="shared" si="32"/>
        <v>0</v>
      </c>
      <c r="E385" s="34">
        <f t="shared" si="33"/>
        <v>0</v>
      </c>
      <c r="F385" s="34" t="str">
        <f t="shared" si="34"/>
        <v/>
      </c>
    </row>
    <row r="386" spans="1:6">
      <c r="A386" s="27" t="str">
        <f t="shared" si="31"/>
        <v>394</v>
      </c>
      <c r="B386" s="118">
        <v>3940</v>
      </c>
      <c r="C386" s="27" t="s">
        <v>185</v>
      </c>
      <c r="D386" s="34">
        <f t="shared" si="32"/>
        <v>0</v>
      </c>
      <c r="E386" s="34">
        <f t="shared" si="33"/>
        <v>0</v>
      </c>
      <c r="F386" s="34" t="str">
        <f t="shared" si="34"/>
        <v/>
      </c>
    </row>
    <row r="387" spans="1:6">
      <c r="A387" s="27" t="str">
        <f t="shared" si="31"/>
        <v>39</v>
      </c>
      <c r="B387" s="118">
        <v>395</v>
      </c>
      <c r="C387" s="27" t="s">
        <v>186</v>
      </c>
      <c r="D387" s="34">
        <f t="shared" si="32"/>
        <v>0</v>
      </c>
      <c r="E387" s="34">
        <f t="shared" si="33"/>
        <v>0</v>
      </c>
      <c r="F387" s="34" t="str">
        <f t="shared" si="34"/>
        <v/>
      </c>
    </row>
    <row r="388" spans="1:6">
      <c r="A388" s="27" t="str">
        <f t="shared" si="31"/>
        <v>395</v>
      </c>
      <c r="B388" s="118">
        <v>3950</v>
      </c>
      <c r="C388" s="27" t="s">
        <v>187</v>
      </c>
      <c r="D388" s="34">
        <f t="shared" si="32"/>
        <v>0</v>
      </c>
      <c r="E388" s="34">
        <f t="shared" si="33"/>
        <v>0</v>
      </c>
      <c r="F388" s="34" t="str">
        <f t="shared" si="34"/>
        <v/>
      </c>
    </row>
    <row r="389" spans="1:6">
      <c r="A389" s="27" t="str">
        <f t="shared" si="31"/>
        <v>39</v>
      </c>
      <c r="B389" s="118">
        <v>398</v>
      </c>
      <c r="C389" s="27" t="s">
        <v>188</v>
      </c>
      <c r="D389" s="34">
        <f t="shared" si="32"/>
        <v>0</v>
      </c>
      <c r="E389" s="34">
        <f t="shared" si="33"/>
        <v>0</v>
      </c>
      <c r="F389" s="34" t="str">
        <f t="shared" si="34"/>
        <v/>
      </c>
    </row>
    <row r="390" spans="1:6">
      <c r="A390" s="27" t="str">
        <f t="shared" si="31"/>
        <v>398</v>
      </c>
      <c r="B390" s="118">
        <v>3980</v>
      </c>
      <c r="C390" s="27" t="s">
        <v>189</v>
      </c>
      <c r="D390" s="34">
        <f t="shared" si="32"/>
        <v>0</v>
      </c>
      <c r="E390" s="34">
        <f t="shared" si="33"/>
        <v>0</v>
      </c>
      <c r="F390" s="34" t="str">
        <f t="shared" si="34"/>
        <v/>
      </c>
    </row>
    <row r="391" spans="1:6">
      <c r="A391" s="27" t="str">
        <f t="shared" si="31"/>
        <v>39</v>
      </c>
      <c r="B391" s="118">
        <v>399</v>
      </c>
      <c r="C391" s="27" t="s">
        <v>190</v>
      </c>
      <c r="D391" s="34">
        <f t="shared" si="32"/>
        <v>0</v>
      </c>
      <c r="E391" s="34">
        <f t="shared" si="33"/>
        <v>0</v>
      </c>
      <c r="F391" s="34" t="str">
        <f t="shared" si="34"/>
        <v/>
      </c>
    </row>
    <row r="392" spans="1:6">
      <c r="A392" s="27" t="str">
        <f t="shared" si="31"/>
        <v>399</v>
      </c>
      <c r="B392" s="118">
        <v>3990</v>
      </c>
      <c r="C392" s="27" t="s">
        <v>190</v>
      </c>
      <c r="D392" s="34">
        <f t="shared" ref="D392:D455" si="36">IF(LEN(B392)&lt;4,SUMIF(SgNr,$B392,SgAnfBestand),SUMIF(DeKontoNr,B392,DeAnfBestand))</f>
        <v>0</v>
      </c>
      <c r="E392" s="34">
        <f t="shared" ref="E392:E455" si="37">IF(LEN(B392)&lt;4,SUMIF(SgNr,$B392,SgEndBestand),IF(B392&lt;3000,D392+SUMIF(DeKontoNr,B392,DeBuchBetrag),SUMIF(DeKontoNr,B392,DeBuchBetrag)))</f>
        <v>0</v>
      </c>
      <c r="F392" s="34" t="str">
        <f t="shared" si="34"/>
        <v/>
      </c>
    </row>
    <row r="393" spans="1:6">
      <c r="A393" s="27" t="str">
        <f t="shared" ref="A393:A456" si="38">IF(LEN($B393)=4,LEFT($B393,3),IF(LEN($B393)=3,LEFT($B393,2),IF(LEN($B393)=2,LEFT($B393,1),"")))</f>
        <v/>
      </c>
      <c r="B393" s="118">
        <v>4</v>
      </c>
      <c r="C393" s="27" t="s">
        <v>685</v>
      </c>
      <c r="D393" s="34">
        <f t="shared" si="36"/>
        <v>0</v>
      </c>
      <c r="E393" s="34">
        <f t="shared" si="37"/>
        <v>0</v>
      </c>
      <c r="F393" s="34">
        <f t="shared" ref="F393:F456" si="39">IF(OR(B393=1,B393=3,B393=5,B393=7,B393=9000),E393-D393,IF(OR(B393=2,B393=4,B393=6,B393=8,B393=9001),-(E393-D393),""))</f>
        <v>0</v>
      </c>
    </row>
    <row r="394" spans="1:6">
      <c r="A394" s="27" t="str">
        <f t="shared" si="38"/>
        <v>4</v>
      </c>
      <c r="B394" s="118">
        <v>40</v>
      </c>
      <c r="C394" s="27" t="s">
        <v>191</v>
      </c>
      <c r="D394" s="34">
        <f t="shared" si="36"/>
        <v>0</v>
      </c>
      <c r="E394" s="34">
        <f t="shared" si="37"/>
        <v>0</v>
      </c>
      <c r="F394" s="34" t="str">
        <f t="shared" si="39"/>
        <v/>
      </c>
    </row>
    <row r="395" spans="1:6">
      <c r="A395" s="27" t="str">
        <f t="shared" si="38"/>
        <v>40</v>
      </c>
      <c r="B395" s="118">
        <v>400</v>
      </c>
      <c r="C395" s="27" t="s">
        <v>192</v>
      </c>
      <c r="D395" s="34">
        <f t="shared" si="36"/>
        <v>0</v>
      </c>
      <c r="E395" s="34">
        <f t="shared" si="37"/>
        <v>0</v>
      </c>
      <c r="F395" s="34" t="str">
        <f t="shared" si="39"/>
        <v/>
      </c>
    </row>
    <row r="396" spans="1:6">
      <c r="A396" s="27" t="str">
        <f t="shared" si="38"/>
        <v>400</v>
      </c>
      <c r="B396" s="118">
        <v>4000</v>
      </c>
      <c r="C396" s="27" t="s">
        <v>193</v>
      </c>
      <c r="D396" s="34">
        <f t="shared" si="36"/>
        <v>0</v>
      </c>
      <c r="E396" s="34">
        <f t="shared" si="37"/>
        <v>0</v>
      </c>
      <c r="F396" s="34" t="str">
        <f t="shared" si="39"/>
        <v/>
      </c>
    </row>
    <row r="397" spans="1:6">
      <c r="A397" s="27" t="str">
        <f t="shared" si="38"/>
        <v>400</v>
      </c>
      <c r="B397" s="118">
        <v>4001</v>
      </c>
      <c r="C397" s="27" t="s">
        <v>194</v>
      </c>
      <c r="D397" s="34">
        <f t="shared" si="36"/>
        <v>0</v>
      </c>
      <c r="E397" s="34">
        <f t="shared" si="37"/>
        <v>0</v>
      </c>
      <c r="F397" s="34" t="str">
        <f t="shared" si="39"/>
        <v/>
      </c>
    </row>
    <row r="398" spans="1:6">
      <c r="A398" s="27" t="str">
        <f t="shared" si="38"/>
        <v>400</v>
      </c>
      <c r="B398" s="118">
        <v>4002</v>
      </c>
      <c r="C398" s="27" t="s">
        <v>195</v>
      </c>
      <c r="D398" s="34">
        <f t="shared" si="36"/>
        <v>0</v>
      </c>
      <c r="E398" s="34">
        <f t="shared" si="37"/>
        <v>0</v>
      </c>
      <c r="F398" s="34" t="str">
        <f t="shared" si="39"/>
        <v/>
      </c>
    </row>
    <row r="399" spans="1:6">
      <c r="A399" s="27" t="str">
        <f t="shared" si="38"/>
        <v>400</v>
      </c>
      <c r="B399" s="118">
        <v>4008</v>
      </c>
      <c r="C399" s="27" t="s">
        <v>196</v>
      </c>
      <c r="D399" s="34">
        <f t="shared" si="36"/>
        <v>0</v>
      </c>
      <c r="E399" s="34">
        <f t="shared" si="37"/>
        <v>0</v>
      </c>
      <c r="F399" s="34" t="str">
        <f t="shared" si="39"/>
        <v/>
      </c>
    </row>
    <row r="400" spans="1:6">
      <c r="A400" s="27" t="str">
        <f t="shared" si="38"/>
        <v>400</v>
      </c>
      <c r="B400" s="118">
        <v>4009</v>
      </c>
      <c r="C400" s="27" t="s">
        <v>197</v>
      </c>
      <c r="D400" s="34">
        <f t="shared" si="36"/>
        <v>0</v>
      </c>
      <c r="E400" s="34">
        <f t="shared" si="37"/>
        <v>0</v>
      </c>
      <c r="F400" s="34" t="str">
        <f t="shared" si="39"/>
        <v/>
      </c>
    </row>
    <row r="401" spans="1:6">
      <c r="A401" s="27" t="str">
        <f t="shared" si="38"/>
        <v>40</v>
      </c>
      <c r="B401" s="118">
        <v>401</v>
      </c>
      <c r="C401" s="27" t="s">
        <v>198</v>
      </c>
      <c r="D401" s="34">
        <f t="shared" si="36"/>
        <v>0</v>
      </c>
      <c r="E401" s="34">
        <f t="shared" si="37"/>
        <v>0</v>
      </c>
      <c r="F401" s="34" t="str">
        <f t="shared" si="39"/>
        <v/>
      </c>
    </row>
    <row r="402" spans="1:6">
      <c r="A402" s="27" t="str">
        <f t="shared" si="38"/>
        <v>401</v>
      </c>
      <c r="B402" s="118">
        <v>4010</v>
      </c>
      <c r="C402" s="27" t="s">
        <v>199</v>
      </c>
      <c r="D402" s="34">
        <f t="shared" si="36"/>
        <v>0</v>
      </c>
      <c r="E402" s="34">
        <f t="shared" si="37"/>
        <v>0</v>
      </c>
      <c r="F402" s="34" t="str">
        <f t="shared" si="39"/>
        <v/>
      </c>
    </row>
    <row r="403" spans="1:6">
      <c r="A403" s="27" t="str">
        <f t="shared" si="38"/>
        <v>401</v>
      </c>
      <c r="B403" s="118">
        <v>4011</v>
      </c>
      <c r="C403" s="27" t="s">
        <v>200</v>
      </c>
      <c r="D403" s="34">
        <f t="shared" si="36"/>
        <v>0</v>
      </c>
      <c r="E403" s="34">
        <f t="shared" si="37"/>
        <v>0</v>
      </c>
      <c r="F403" s="34" t="str">
        <f t="shared" si="39"/>
        <v/>
      </c>
    </row>
    <row r="404" spans="1:6">
      <c r="A404" s="27" t="str">
        <f t="shared" si="38"/>
        <v>401</v>
      </c>
      <c r="B404" s="118">
        <v>4012</v>
      </c>
      <c r="C404" s="27" t="s">
        <v>201</v>
      </c>
      <c r="D404" s="34">
        <f t="shared" si="36"/>
        <v>0</v>
      </c>
      <c r="E404" s="34">
        <f t="shared" si="37"/>
        <v>0</v>
      </c>
      <c r="F404" s="34" t="str">
        <f t="shared" si="39"/>
        <v/>
      </c>
    </row>
    <row r="405" spans="1:6">
      <c r="A405" s="27" t="str">
        <f t="shared" si="38"/>
        <v>401</v>
      </c>
      <c r="B405" s="118">
        <v>4019</v>
      </c>
      <c r="C405" s="27" t="s">
        <v>202</v>
      </c>
      <c r="D405" s="34">
        <f t="shared" si="36"/>
        <v>0</v>
      </c>
      <c r="E405" s="34">
        <f t="shared" si="37"/>
        <v>0</v>
      </c>
      <c r="F405" s="34" t="str">
        <f t="shared" si="39"/>
        <v/>
      </c>
    </row>
    <row r="406" spans="1:6">
      <c r="A406" s="27" t="str">
        <f t="shared" si="38"/>
        <v>40</v>
      </c>
      <c r="B406" s="118">
        <v>402</v>
      </c>
      <c r="C406" s="27" t="s">
        <v>203</v>
      </c>
      <c r="D406" s="34">
        <f t="shared" si="36"/>
        <v>0</v>
      </c>
      <c r="E406" s="34">
        <f t="shared" si="37"/>
        <v>0</v>
      </c>
      <c r="F406" s="34" t="str">
        <f t="shared" si="39"/>
        <v/>
      </c>
    </row>
    <row r="407" spans="1:6">
      <c r="A407" s="27" t="str">
        <f t="shared" si="38"/>
        <v>402</v>
      </c>
      <c r="B407" s="118">
        <v>4020</v>
      </c>
      <c r="C407" s="27" t="s">
        <v>204</v>
      </c>
      <c r="D407" s="34">
        <f t="shared" si="36"/>
        <v>0</v>
      </c>
      <c r="E407" s="34">
        <f t="shared" si="37"/>
        <v>0</v>
      </c>
      <c r="F407" s="34" t="str">
        <f t="shared" si="39"/>
        <v/>
      </c>
    </row>
    <row r="408" spans="1:6">
      <c r="A408" s="27" t="str">
        <f t="shared" si="38"/>
        <v>402</v>
      </c>
      <c r="B408" s="118">
        <v>4021</v>
      </c>
      <c r="C408" s="27" t="s">
        <v>205</v>
      </c>
      <c r="D408" s="34">
        <f t="shared" si="36"/>
        <v>0</v>
      </c>
      <c r="E408" s="34">
        <f t="shared" si="37"/>
        <v>0</v>
      </c>
      <c r="F408" s="34" t="str">
        <f t="shared" si="39"/>
        <v/>
      </c>
    </row>
    <row r="409" spans="1:6">
      <c r="A409" s="27" t="str">
        <f t="shared" si="38"/>
        <v>402</v>
      </c>
      <c r="B409" s="118">
        <v>4022</v>
      </c>
      <c r="C409" s="27" t="s">
        <v>206</v>
      </c>
      <c r="D409" s="34">
        <f t="shared" si="36"/>
        <v>0</v>
      </c>
      <c r="E409" s="34">
        <f t="shared" si="37"/>
        <v>0</v>
      </c>
      <c r="F409" s="34" t="str">
        <f t="shared" si="39"/>
        <v/>
      </c>
    </row>
    <row r="410" spans="1:6">
      <c r="A410" s="27" t="str">
        <f t="shared" si="38"/>
        <v>402</v>
      </c>
      <c r="B410" s="118">
        <v>4023</v>
      </c>
      <c r="C410" s="27" t="s">
        <v>207</v>
      </c>
      <c r="D410" s="34">
        <f t="shared" si="36"/>
        <v>0</v>
      </c>
      <c r="E410" s="34">
        <f t="shared" si="37"/>
        <v>0</v>
      </c>
      <c r="F410" s="34" t="str">
        <f t="shared" si="39"/>
        <v/>
      </c>
    </row>
    <row r="411" spans="1:6">
      <c r="A411" s="27" t="str">
        <f t="shared" si="38"/>
        <v>402</v>
      </c>
      <c r="B411" s="118">
        <v>4024</v>
      </c>
      <c r="C411" s="27" t="s">
        <v>208</v>
      </c>
      <c r="D411" s="34">
        <f t="shared" si="36"/>
        <v>0</v>
      </c>
      <c r="E411" s="34">
        <f t="shared" si="37"/>
        <v>0</v>
      </c>
      <c r="F411" s="34" t="str">
        <f t="shared" si="39"/>
        <v/>
      </c>
    </row>
    <row r="412" spans="1:6">
      <c r="A412" s="27" t="str">
        <f t="shared" si="38"/>
        <v>402</v>
      </c>
      <c r="B412" s="118">
        <v>4025</v>
      </c>
      <c r="C412" s="27" t="s">
        <v>209</v>
      </c>
      <c r="D412" s="34">
        <f t="shared" si="36"/>
        <v>0</v>
      </c>
      <c r="E412" s="34">
        <f t="shared" si="37"/>
        <v>0</v>
      </c>
      <c r="F412" s="34" t="str">
        <f t="shared" si="39"/>
        <v/>
      </c>
    </row>
    <row r="413" spans="1:6">
      <c r="A413" s="27" t="str">
        <f t="shared" si="38"/>
        <v>40</v>
      </c>
      <c r="B413" s="118">
        <v>403</v>
      </c>
      <c r="C413" s="27" t="s">
        <v>210</v>
      </c>
      <c r="D413" s="34">
        <f t="shared" si="36"/>
        <v>0</v>
      </c>
      <c r="E413" s="34">
        <f t="shared" si="37"/>
        <v>0</v>
      </c>
      <c r="F413" s="34" t="str">
        <f t="shared" si="39"/>
        <v/>
      </c>
    </row>
    <row r="414" spans="1:6">
      <c r="A414" s="27" t="str">
        <f t="shared" si="38"/>
        <v>403</v>
      </c>
      <c r="B414" s="118">
        <v>4030</v>
      </c>
      <c r="C414" s="27" t="s">
        <v>211</v>
      </c>
      <c r="D414" s="34">
        <f t="shared" si="36"/>
        <v>0</v>
      </c>
      <c r="E414" s="34">
        <f t="shared" si="37"/>
        <v>0</v>
      </c>
      <c r="F414" s="34" t="str">
        <f t="shared" si="39"/>
        <v/>
      </c>
    </row>
    <row r="415" spans="1:6">
      <c r="A415" s="27" t="str">
        <f t="shared" si="38"/>
        <v>403</v>
      </c>
      <c r="B415" s="118">
        <v>4031</v>
      </c>
      <c r="C415" s="27" t="s">
        <v>212</v>
      </c>
      <c r="D415" s="34">
        <f t="shared" si="36"/>
        <v>0</v>
      </c>
      <c r="E415" s="34">
        <f t="shared" si="37"/>
        <v>0</v>
      </c>
      <c r="F415" s="34" t="str">
        <f t="shared" si="39"/>
        <v/>
      </c>
    </row>
    <row r="416" spans="1:6">
      <c r="A416" s="27" t="str">
        <f t="shared" si="38"/>
        <v>403</v>
      </c>
      <c r="B416" s="118">
        <v>4032</v>
      </c>
      <c r="C416" s="27" t="s">
        <v>213</v>
      </c>
      <c r="D416" s="34">
        <f t="shared" si="36"/>
        <v>0</v>
      </c>
      <c r="E416" s="34">
        <f t="shared" si="37"/>
        <v>0</v>
      </c>
      <c r="F416" s="34" t="str">
        <f t="shared" si="39"/>
        <v/>
      </c>
    </row>
    <row r="417" spans="1:6">
      <c r="A417" s="27" t="str">
        <f t="shared" si="38"/>
        <v>403</v>
      </c>
      <c r="B417" s="118">
        <v>4033</v>
      </c>
      <c r="C417" s="27" t="s">
        <v>214</v>
      </c>
      <c r="D417" s="34">
        <f t="shared" si="36"/>
        <v>0</v>
      </c>
      <c r="E417" s="34">
        <f t="shared" si="37"/>
        <v>0</v>
      </c>
      <c r="F417" s="34" t="str">
        <f t="shared" si="39"/>
        <v/>
      </c>
    </row>
    <row r="418" spans="1:6">
      <c r="A418" s="27" t="str">
        <f t="shared" si="38"/>
        <v>403</v>
      </c>
      <c r="B418" s="118">
        <v>4039</v>
      </c>
      <c r="C418" s="27" t="s">
        <v>215</v>
      </c>
      <c r="D418" s="34">
        <f t="shared" si="36"/>
        <v>0</v>
      </c>
      <c r="E418" s="34">
        <f t="shared" si="37"/>
        <v>0</v>
      </c>
      <c r="F418" s="34" t="str">
        <f t="shared" si="39"/>
        <v/>
      </c>
    </row>
    <row r="419" spans="1:6">
      <c r="A419" s="27" t="str">
        <f t="shared" si="38"/>
        <v>4</v>
      </c>
      <c r="B419" s="118">
        <v>41</v>
      </c>
      <c r="C419" s="27" t="s">
        <v>216</v>
      </c>
      <c r="D419" s="34">
        <f t="shared" si="36"/>
        <v>0</v>
      </c>
      <c r="E419" s="34">
        <f t="shared" si="37"/>
        <v>0</v>
      </c>
      <c r="F419" s="34" t="str">
        <f t="shared" si="39"/>
        <v/>
      </c>
    </row>
    <row r="420" spans="1:6">
      <c r="A420" s="27" t="str">
        <f t="shared" si="38"/>
        <v>41</v>
      </c>
      <c r="B420" s="118">
        <v>410</v>
      </c>
      <c r="C420" s="27" t="s">
        <v>217</v>
      </c>
      <c r="D420" s="34">
        <f t="shared" si="36"/>
        <v>0</v>
      </c>
      <c r="E420" s="34">
        <f t="shared" si="37"/>
        <v>0</v>
      </c>
      <c r="F420" s="34" t="str">
        <f t="shared" si="39"/>
        <v/>
      </c>
    </row>
    <row r="421" spans="1:6">
      <c r="A421" s="27" t="str">
        <f t="shared" si="38"/>
        <v>410</v>
      </c>
      <c r="B421" s="118">
        <v>4100</v>
      </c>
      <c r="C421" s="27" t="s">
        <v>217</v>
      </c>
      <c r="D421" s="34">
        <f t="shared" si="36"/>
        <v>0</v>
      </c>
      <c r="E421" s="34">
        <f t="shared" si="37"/>
        <v>0</v>
      </c>
      <c r="F421" s="34" t="str">
        <f t="shared" si="39"/>
        <v/>
      </c>
    </row>
    <row r="422" spans="1:6">
      <c r="A422" s="27" t="str">
        <f t="shared" si="38"/>
        <v>41</v>
      </c>
      <c r="B422" s="118">
        <v>411</v>
      </c>
      <c r="C422" s="27" t="s">
        <v>218</v>
      </c>
      <c r="D422" s="34">
        <f t="shared" si="36"/>
        <v>0</v>
      </c>
      <c r="E422" s="34">
        <f t="shared" si="37"/>
        <v>0</v>
      </c>
      <c r="F422" s="34" t="str">
        <f t="shared" si="39"/>
        <v/>
      </c>
    </row>
    <row r="423" spans="1:6">
      <c r="A423" s="27" t="str">
        <f t="shared" si="38"/>
        <v>411</v>
      </c>
      <c r="B423" s="118">
        <v>4110</v>
      </c>
      <c r="C423" s="27" t="s">
        <v>219</v>
      </c>
      <c r="D423" s="34">
        <f t="shared" si="36"/>
        <v>0</v>
      </c>
      <c r="E423" s="34">
        <f t="shared" si="37"/>
        <v>0</v>
      </c>
      <c r="F423" s="34" t="str">
        <f t="shared" si="39"/>
        <v/>
      </c>
    </row>
    <row r="424" spans="1:6">
      <c r="A424" s="27" t="str">
        <f t="shared" si="38"/>
        <v>41</v>
      </c>
      <c r="B424" s="118">
        <v>412</v>
      </c>
      <c r="C424" s="27" t="s">
        <v>220</v>
      </c>
      <c r="D424" s="34">
        <f t="shared" si="36"/>
        <v>0</v>
      </c>
      <c r="E424" s="34">
        <f t="shared" si="37"/>
        <v>0</v>
      </c>
      <c r="F424" s="34" t="str">
        <f t="shared" si="39"/>
        <v/>
      </c>
    </row>
    <row r="425" spans="1:6">
      <c r="A425" s="27" t="str">
        <f t="shared" si="38"/>
        <v>412</v>
      </c>
      <c r="B425" s="118">
        <v>4120</v>
      </c>
      <c r="C425" s="27" t="s">
        <v>220</v>
      </c>
      <c r="D425" s="34">
        <f t="shared" si="36"/>
        <v>0</v>
      </c>
      <c r="E425" s="34">
        <f t="shared" si="37"/>
        <v>0</v>
      </c>
      <c r="F425" s="34" t="str">
        <f t="shared" si="39"/>
        <v/>
      </c>
    </row>
    <row r="426" spans="1:6">
      <c r="A426" s="27" t="str">
        <f t="shared" si="38"/>
        <v>41</v>
      </c>
      <c r="B426" s="118">
        <v>413</v>
      </c>
      <c r="C426" s="27" t="s">
        <v>221</v>
      </c>
      <c r="D426" s="34">
        <f t="shared" si="36"/>
        <v>0</v>
      </c>
      <c r="E426" s="34">
        <f t="shared" si="37"/>
        <v>0</v>
      </c>
      <c r="F426" s="34" t="str">
        <f t="shared" si="39"/>
        <v/>
      </c>
    </row>
    <row r="427" spans="1:6">
      <c r="A427" s="27" t="str">
        <f t="shared" si="38"/>
        <v>413</v>
      </c>
      <c r="B427" s="118">
        <v>4130</v>
      </c>
      <c r="C427" s="27" t="s">
        <v>221</v>
      </c>
      <c r="D427" s="34">
        <f t="shared" si="36"/>
        <v>0</v>
      </c>
      <c r="E427" s="34">
        <f t="shared" si="37"/>
        <v>0</v>
      </c>
      <c r="F427" s="34" t="str">
        <f t="shared" si="39"/>
        <v/>
      </c>
    </row>
    <row r="428" spans="1:6">
      <c r="A428" s="27" t="str">
        <f t="shared" si="38"/>
        <v>4</v>
      </c>
      <c r="B428" s="118">
        <v>42</v>
      </c>
      <c r="C428" s="27" t="s">
        <v>222</v>
      </c>
      <c r="D428" s="34">
        <f t="shared" si="36"/>
        <v>0</v>
      </c>
      <c r="E428" s="34">
        <f t="shared" si="37"/>
        <v>0</v>
      </c>
      <c r="F428" s="34" t="str">
        <f t="shared" si="39"/>
        <v/>
      </c>
    </row>
    <row r="429" spans="1:6">
      <c r="A429" s="27" t="str">
        <f t="shared" si="38"/>
        <v>42</v>
      </c>
      <c r="B429" s="118">
        <v>420</v>
      </c>
      <c r="C429" s="27" t="s">
        <v>223</v>
      </c>
      <c r="D429" s="34">
        <f t="shared" si="36"/>
        <v>0</v>
      </c>
      <c r="E429" s="34">
        <f t="shared" si="37"/>
        <v>0</v>
      </c>
      <c r="F429" s="34" t="str">
        <f t="shared" si="39"/>
        <v/>
      </c>
    </row>
    <row r="430" spans="1:6">
      <c r="A430" s="27" t="str">
        <f t="shared" si="38"/>
        <v>420</v>
      </c>
      <c r="B430" s="118">
        <v>4200</v>
      </c>
      <c r="C430" s="27" t="s">
        <v>223</v>
      </c>
      <c r="D430" s="34">
        <f t="shared" si="36"/>
        <v>0</v>
      </c>
      <c r="E430" s="34">
        <f t="shared" si="37"/>
        <v>0</v>
      </c>
      <c r="F430" s="34" t="str">
        <f t="shared" si="39"/>
        <v/>
      </c>
    </row>
    <row r="431" spans="1:6">
      <c r="A431" s="27" t="str">
        <f t="shared" si="38"/>
        <v>42</v>
      </c>
      <c r="B431" s="118">
        <v>421</v>
      </c>
      <c r="C431" s="27" t="s">
        <v>224</v>
      </c>
      <c r="D431" s="34">
        <f t="shared" si="36"/>
        <v>0</v>
      </c>
      <c r="E431" s="34">
        <f t="shared" si="37"/>
        <v>0</v>
      </c>
      <c r="F431" s="34" t="str">
        <f t="shared" si="39"/>
        <v/>
      </c>
    </row>
    <row r="432" spans="1:6">
      <c r="A432" s="27" t="str">
        <f t="shared" si="38"/>
        <v>421</v>
      </c>
      <c r="B432" s="118">
        <v>4210</v>
      </c>
      <c r="C432" s="27" t="s">
        <v>224</v>
      </c>
      <c r="D432" s="34">
        <f t="shared" si="36"/>
        <v>0</v>
      </c>
      <c r="E432" s="34">
        <f t="shared" si="37"/>
        <v>0</v>
      </c>
      <c r="F432" s="34" t="str">
        <f t="shared" si="39"/>
        <v/>
      </c>
    </row>
    <row r="433" spans="1:6">
      <c r="A433" s="27" t="str">
        <f t="shared" si="38"/>
        <v>42</v>
      </c>
      <c r="B433" s="118">
        <v>422</v>
      </c>
      <c r="C433" s="27" t="s">
        <v>225</v>
      </c>
      <c r="D433" s="34">
        <f t="shared" si="36"/>
        <v>0</v>
      </c>
      <c r="E433" s="34">
        <f t="shared" si="37"/>
        <v>0</v>
      </c>
      <c r="F433" s="34" t="str">
        <f t="shared" si="39"/>
        <v/>
      </c>
    </row>
    <row r="434" spans="1:6">
      <c r="A434" s="27" t="str">
        <f t="shared" si="38"/>
        <v>422</v>
      </c>
      <c r="B434" s="118">
        <v>4220</v>
      </c>
      <c r="C434" s="27" t="s">
        <v>226</v>
      </c>
      <c r="D434" s="34">
        <f t="shared" si="36"/>
        <v>0</v>
      </c>
      <c r="E434" s="34">
        <f t="shared" si="37"/>
        <v>0</v>
      </c>
      <c r="F434" s="34" t="str">
        <f t="shared" si="39"/>
        <v/>
      </c>
    </row>
    <row r="435" spans="1:6">
      <c r="A435" s="27" t="str">
        <f t="shared" si="38"/>
        <v>422</v>
      </c>
      <c r="B435" s="118">
        <v>4221</v>
      </c>
      <c r="C435" s="27" t="s">
        <v>227</v>
      </c>
      <c r="D435" s="34">
        <f t="shared" si="36"/>
        <v>0</v>
      </c>
      <c r="E435" s="34">
        <f t="shared" si="37"/>
        <v>0</v>
      </c>
      <c r="F435" s="34" t="str">
        <f t="shared" si="39"/>
        <v/>
      </c>
    </row>
    <row r="436" spans="1:6">
      <c r="A436" s="27" t="str">
        <f t="shared" si="38"/>
        <v>42</v>
      </c>
      <c r="B436" s="118">
        <v>423</v>
      </c>
      <c r="C436" s="27" t="s">
        <v>228</v>
      </c>
      <c r="D436" s="34">
        <f t="shared" si="36"/>
        <v>0</v>
      </c>
      <c r="E436" s="34">
        <f t="shared" si="37"/>
        <v>0</v>
      </c>
      <c r="F436" s="34" t="str">
        <f t="shared" si="39"/>
        <v/>
      </c>
    </row>
    <row r="437" spans="1:6">
      <c r="A437" s="27" t="str">
        <f t="shared" si="38"/>
        <v>423</v>
      </c>
      <c r="B437" s="118">
        <v>4230</v>
      </c>
      <c r="C437" s="27" t="s">
        <v>229</v>
      </c>
      <c r="D437" s="34">
        <f t="shared" si="36"/>
        <v>0</v>
      </c>
      <c r="E437" s="34">
        <f t="shared" si="37"/>
        <v>0</v>
      </c>
      <c r="F437" s="34" t="str">
        <f t="shared" si="39"/>
        <v/>
      </c>
    </row>
    <row r="438" spans="1:6">
      <c r="A438" s="27" t="str">
        <f t="shared" si="38"/>
        <v>423</v>
      </c>
      <c r="B438" s="118">
        <v>4231</v>
      </c>
      <c r="C438" s="27" t="s">
        <v>230</v>
      </c>
      <c r="D438" s="34">
        <f t="shared" si="36"/>
        <v>0</v>
      </c>
      <c r="E438" s="34">
        <f t="shared" si="37"/>
        <v>0</v>
      </c>
      <c r="F438" s="34" t="str">
        <f t="shared" si="39"/>
        <v/>
      </c>
    </row>
    <row r="439" spans="1:6">
      <c r="A439" s="27" t="str">
        <f t="shared" si="38"/>
        <v>42</v>
      </c>
      <c r="B439" s="118">
        <v>424</v>
      </c>
      <c r="C439" s="27" t="s">
        <v>231</v>
      </c>
      <c r="D439" s="34">
        <f t="shared" si="36"/>
        <v>0</v>
      </c>
      <c r="E439" s="34">
        <f t="shared" si="37"/>
        <v>0</v>
      </c>
      <c r="F439" s="34" t="str">
        <f t="shared" si="39"/>
        <v/>
      </c>
    </row>
    <row r="440" spans="1:6">
      <c r="A440" s="27" t="str">
        <f t="shared" si="38"/>
        <v>424</v>
      </c>
      <c r="B440" s="118">
        <v>4240</v>
      </c>
      <c r="C440" s="27" t="s">
        <v>231</v>
      </c>
      <c r="D440" s="34">
        <f t="shared" si="36"/>
        <v>0</v>
      </c>
      <c r="E440" s="34">
        <f t="shared" si="37"/>
        <v>0</v>
      </c>
      <c r="F440" s="34" t="str">
        <f t="shared" si="39"/>
        <v/>
      </c>
    </row>
    <row r="441" spans="1:6">
      <c r="A441" s="27" t="str">
        <f t="shared" si="38"/>
        <v>42</v>
      </c>
      <c r="B441" s="118">
        <v>425</v>
      </c>
      <c r="C441" s="27" t="s">
        <v>232</v>
      </c>
      <c r="D441" s="34">
        <f t="shared" si="36"/>
        <v>0</v>
      </c>
      <c r="E441" s="34">
        <f t="shared" si="37"/>
        <v>0</v>
      </c>
      <c r="F441" s="34" t="str">
        <f t="shared" si="39"/>
        <v/>
      </c>
    </row>
    <row r="442" spans="1:6">
      <c r="A442" s="27" t="str">
        <f t="shared" si="38"/>
        <v>425</v>
      </c>
      <c r="B442" s="118">
        <v>4250</v>
      </c>
      <c r="C442" s="27" t="s">
        <v>233</v>
      </c>
      <c r="D442" s="34">
        <f t="shared" si="36"/>
        <v>0</v>
      </c>
      <c r="E442" s="34">
        <f t="shared" si="37"/>
        <v>0</v>
      </c>
      <c r="F442" s="34" t="str">
        <f t="shared" si="39"/>
        <v/>
      </c>
    </row>
    <row r="443" spans="1:6">
      <c r="A443" s="27" t="str">
        <f t="shared" si="38"/>
        <v>42</v>
      </c>
      <c r="B443" s="118">
        <v>426</v>
      </c>
      <c r="C443" s="27" t="s">
        <v>234</v>
      </c>
      <c r="D443" s="34">
        <f t="shared" si="36"/>
        <v>0</v>
      </c>
      <c r="E443" s="34">
        <f t="shared" si="37"/>
        <v>0</v>
      </c>
      <c r="F443" s="34" t="str">
        <f t="shared" si="39"/>
        <v/>
      </c>
    </row>
    <row r="444" spans="1:6">
      <c r="A444" s="27" t="str">
        <f t="shared" si="38"/>
        <v>426</v>
      </c>
      <c r="B444" s="118">
        <v>4260</v>
      </c>
      <c r="C444" s="27" t="s">
        <v>235</v>
      </c>
      <c r="D444" s="34">
        <f t="shared" si="36"/>
        <v>0</v>
      </c>
      <c r="E444" s="34">
        <f t="shared" si="37"/>
        <v>0</v>
      </c>
      <c r="F444" s="34" t="str">
        <f t="shared" si="39"/>
        <v/>
      </c>
    </row>
    <row r="445" spans="1:6">
      <c r="A445" s="27" t="str">
        <f t="shared" si="38"/>
        <v>42</v>
      </c>
      <c r="B445" s="118">
        <v>427</v>
      </c>
      <c r="C445" s="27" t="s">
        <v>236</v>
      </c>
      <c r="D445" s="34">
        <f t="shared" si="36"/>
        <v>0</v>
      </c>
      <c r="E445" s="34">
        <f t="shared" si="37"/>
        <v>0</v>
      </c>
      <c r="F445" s="34" t="str">
        <f t="shared" si="39"/>
        <v/>
      </c>
    </row>
    <row r="446" spans="1:6">
      <c r="A446" s="27" t="str">
        <f t="shared" si="38"/>
        <v>427</v>
      </c>
      <c r="B446" s="118">
        <v>4270</v>
      </c>
      <c r="C446" s="27" t="s">
        <v>236</v>
      </c>
      <c r="D446" s="34">
        <f t="shared" si="36"/>
        <v>0</v>
      </c>
      <c r="E446" s="34">
        <f t="shared" si="37"/>
        <v>0</v>
      </c>
      <c r="F446" s="34" t="str">
        <f t="shared" si="39"/>
        <v/>
      </c>
    </row>
    <row r="447" spans="1:6">
      <c r="A447" s="27" t="str">
        <f t="shared" si="38"/>
        <v>42</v>
      </c>
      <c r="B447" s="118">
        <v>429</v>
      </c>
      <c r="C447" s="27" t="s">
        <v>237</v>
      </c>
      <c r="D447" s="34">
        <f t="shared" si="36"/>
        <v>0</v>
      </c>
      <c r="E447" s="34">
        <f t="shared" si="37"/>
        <v>0</v>
      </c>
      <c r="F447" s="34" t="str">
        <f t="shared" si="39"/>
        <v/>
      </c>
    </row>
    <row r="448" spans="1:6">
      <c r="A448" s="27" t="str">
        <f t="shared" si="38"/>
        <v>429</v>
      </c>
      <c r="B448" s="118">
        <v>4290</v>
      </c>
      <c r="C448" s="27" t="s">
        <v>237</v>
      </c>
      <c r="D448" s="34">
        <f t="shared" si="36"/>
        <v>0</v>
      </c>
      <c r="E448" s="34">
        <f t="shared" si="37"/>
        <v>0</v>
      </c>
      <c r="F448" s="34" t="str">
        <f t="shared" si="39"/>
        <v/>
      </c>
    </row>
    <row r="449" spans="1:6">
      <c r="A449" s="27" t="str">
        <f t="shared" si="38"/>
        <v>4</v>
      </c>
      <c r="B449" s="118">
        <v>43</v>
      </c>
      <c r="C449" s="27" t="s">
        <v>238</v>
      </c>
      <c r="D449" s="34">
        <f t="shared" si="36"/>
        <v>0</v>
      </c>
      <c r="E449" s="34">
        <f t="shared" si="37"/>
        <v>0</v>
      </c>
      <c r="F449" s="34" t="str">
        <f t="shared" si="39"/>
        <v/>
      </c>
    </row>
    <row r="450" spans="1:6">
      <c r="A450" s="27" t="str">
        <f t="shared" si="38"/>
        <v>43</v>
      </c>
      <c r="B450" s="118">
        <v>430</v>
      </c>
      <c r="C450" s="27" t="s">
        <v>239</v>
      </c>
      <c r="D450" s="34">
        <f t="shared" si="36"/>
        <v>0</v>
      </c>
      <c r="E450" s="34">
        <f t="shared" si="37"/>
        <v>0</v>
      </c>
      <c r="F450" s="34" t="str">
        <f t="shared" si="39"/>
        <v/>
      </c>
    </row>
    <row r="451" spans="1:6">
      <c r="A451" s="27" t="str">
        <f t="shared" si="38"/>
        <v>430</v>
      </c>
      <c r="B451" s="118">
        <v>4300</v>
      </c>
      <c r="C451" s="27" t="s">
        <v>59</v>
      </c>
      <c r="D451" s="34">
        <f t="shared" si="36"/>
        <v>0</v>
      </c>
      <c r="E451" s="34">
        <f t="shared" si="37"/>
        <v>0</v>
      </c>
      <c r="F451" s="34" t="str">
        <f t="shared" si="39"/>
        <v/>
      </c>
    </row>
    <row r="452" spans="1:6">
      <c r="A452" s="27" t="str">
        <f t="shared" si="38"/>
        <v>430</v>
      </c>
      <c r="B452" s="118">
        <v>4301</v>
      </c>
      <c r="C452" s="27" t="s">
        <v>240</v>
      </c>
      <c r="D452" s="34">
        <f t="shared" si="36"/>
        <v>0</v>
      </c>
      <c r="E452" s="34">
        <f t="shared" si="37"/>
        <v>0</v>
      </c>
      <c r="F452" s="34" t="str">
        <f t="shared" si="39"/>
        <v/>
      </c>
    </row>
    <row r="453" spans="1:6">
      <c r="A453" s="27" t="str">
        <f t="shared" si="38"/>
        <v>430</v>
      </c>
      <c r="B453" s="118">
        <v>4309</v>
      </c>
      <c r="C453" s="27" t="s">
        <v>241</v>
      </c>
      <c r="D453" s="34">
        <f t="shared" si="36"/>
        <v>0</v>
      </c>
      <c r="E453" s="34">
        <f t="shared" si="37"/>
        <v>0</v>
      </c>
      <c r="F453" s="34" t="str">
        <f t="shared" si="39"/>
        <v/>
      </c>
    </row>
    <row r="454" spans="1:6">
      <c r="A454" s="27" t="str">
        <f t="shared" si="38"/>
        <v>43</v>
      </c>
      <c r="B454" s="118">
        <v>431</v>
      </c>
      <c r="C454" s="27" t="s">
        <v>242</v>
      </c>
      <c r="D454" s="34">
        <f t="shared" si="36"/>
        <v>0</v>
      </c>
      <c r="E454" s="34">
        <f t="shared" si="37"/>
        <v>0</v>
      </c>
      <c r="F454" s="34" t="str">
        <f t="shared" si="39"/>
        <v/>
      </c>
    </row>
    <row r="455" spans="1:6">
      <c r="A455" s="27" t="str">
        <f t="shared" si="38"/>
        <v>431</v>
      </c>
      <c r="B455" s="118">
        <v>4310</v>
      </c>
      <c r="C455" s="27" t="s">
        <v>243</v>
      </c>
      <c r="D455" s="34">
        <f t="shared" si="36"/>
        <v>0</v>
      </c>
      <c r="E455" s="34">
        <f t="shared" si="37"/>
        <v>0</v>
      </c>
      <c r="F455" s="34" t="str">
        <f t="shared" si="39"/>
        <v/>
      </c>
    </row>
    <row r="456" spans="1:6">
      <c r="A456" s="27" t="str">
        <f t="shared" si="38"/>
        <v>431</v>
      </c>
      <c r="B456" s="118">
        <v>4311</v>
      </c>
      <c r="C456" s="27" t="s">
        <v>244</v>
      </c>
      <c r="D456" s="34">
        <f t="shared" ref="D456:D519" si="40">IF(LEN(B456)&lt;4,SUMIF(SgNr,$B456,SgAnfBestand),SUMIF(DeKontoNr,B456,DeAnfBestand))</f>
        <v>0</v>
      </c>
      <c r="E456" s="34">
        <f t="shared" ref="E456:E519" si="41">IF(LEN(B456)&lt;4,SUMIF(SgNr,$B456,SgEndBestand),IF(B456&lt;3000,D456+SUMIF(DeKontoNr,B456,DeBuchBetrag),SUMIF(DeKontoNr,B456,DeBuchBetrag)))</f>
        <v>0</v>
      </c>
      <c r="F456" s="34" t="str">
        <f t="shared" si="39"/>
        <v/>
      </c>
    </row>
    <row r="457" spans="1:6">
      <c r="A457" s="27" t="str">
        <f t="shared" ref="A457:A521" si="42">IF(LEN($B457)=4,LEFT($B457,3),IF(LEN($B457)=3,LEFT($B457,2),IF(LEN($B457)=2,LEFT($B457,1),"")))</f>
        <v>431</v>
      </c>
      <c r="B457" s="118">
        <v>4312</v>
      </c>
      <c r="C457" s="27" t="s">
        <v>245</v>
      </c>
      <c r="D457" s="34">
        <f t="shared" si="40"/>
        <v>0</v>
      </c>
      <c r="E457" s="34">
        <f t="shared" si="41"/>
        <v>0</v>
      </c>
      <c r="F457" s="34" t="str">
        <f t="shared" ref="F457:F521" si="43">IF(OR(B457=1,B457=3,B457=5,B457=7,B457=9000),E457-D457,IF(OR(B457=2,B457=4,B457=6,B457=8,B457=9001),-(E457-D457),""))</f>
        <v/>
      </c>
    </row>
    <row r="458" spans="1:6">
      <c r="A458" s="27" t="str">
        <f t="shared" si="42"/>
        <v>43</v>
      </c>
      <c r="B458" s="118">
        <v>432</v>
      </c>
      <c r="C458" s="27" t="s">
        <v>246</v>
      </c>
      <c r="D458" s="34">
        <f t="shared" si="40"/>
        <v>0</v>
      </c>
      <c r="E458" s="34">
        <f t="shared" si="41"/>
        <v>0</v>
      </c>
      <c r="F458" s="34" t="str">
        <f t="shared" si="43"/>
        <v/>
      </c>
    </row>
    <row r="459" spans="1:6">
      <c r="A459" s="27" t="str">
        <f t="shared" si="42"/>
        <v>432</v>
      </c>
      <c r="B459" s="118">
        <v>4320</v>
      </c>
      <c r="C459" s="27" t="s">
        <v>247</v>
      </c>
      <c r="D459" s="34">
        <f t="shared" si="40"/>
        <v>0</v>
      </c>
      <c r="E459" s="34">
        <f t="shared" si="41"/>
        <v>0</v>
      </c>
      <c r="F459" s="34" t="str">
        <f t="shared" si="43"/>
        <v/>
      </c>
    </row>
    <row r="460" spans="1:6">
      <c r="A460" s="27" t="str">
        <f t="shared" si="42"/>
        <v>432</v>
      </c>
      <c r="B460" s="118">
        <v>4321</v>
      </c>
      <c r="C460" s="27" t="s">
        <v>248</v>
      </c>
      <c r="D460" s="34">
        <f t="shared" si="40"/>
        <v>0</v>
      </c>
      <c r="E460" s="34">
        <f t="shared" si="41"/>
        <v>0</v>
      </c>
      <c r="F460" s="34" t="str">
        <f t="shared" si="43"/>
        <v/>
      </c>
    </row>
    <row r="461" spans="1:6">
      <c r="A461" s="27" t="str">
        <f t="shared" si="42"/>
        <v>432</v>
      </c>
      <c r="B461" s="118">
        <v>4329</v>
      </c>
      <c r="C461" s="27" t="s">
        <v>249</v>
      </c>
      <c r="D461" s="34">
        <f t="shared" si="40"/>
        <v>0</v>
      </c>
      <c r="E461" s="34">
        <f t="shared" si="41"/>
        <v>0</v>
      </c>
      <c r="F461" s="34" t="str">
        <f t="shared" si="43"/>
        <v/>
      </c>
    </row>
    <row r="462" spans="1:6">
      <c r="A462" s="27" t="str">
        <f t="shared" si="42"/>
        <v>43</v>
      </c>
      <c r="B462" s="118">
        <v>439</v>
      </c>
      <c r="C462" s="27" t="s">
        <v>250</v>
      </c>
      <c r="D462" s="34">
        <f t="shared" si="40"/>
        <v>0</v>
      </c>
      <c r="E462" s="34">
        <f t="shared" si="41"/>
        <v>0</v>
      </c>
      <c r="F462" s="34" t="str">
        <f t="shared" si="43"/>
        <v/>
      </c>
    </row>
    <row r="463" spans="1:6">
      <c r="A463" s="27" t="str">
        <f t="shared" si="42"/>
        <v>439</v>
      </c>
      <c r="B463" s="118">
        <v>4390</v>
      </c>
      <c r="C463" s="27" t="s">
        <v>250</v>
      </c>
      <c r="D463" s="34">
        <f t="shared" si="40"/>
        <v>0</v>
      </c>
      <c r="E463" s="34">
        <f t="shared" si="41"/>
        <v>0</v>
      </c>
      <c r="F463" s="34" t="str">
        <f t="shared" si="43"/>
        <v/>
      </c>
    </row>
    <row r="464" spans="1:6">
      <c r="A464" s="27" t="str">
        <f t="shared" si="42"/>
        <v>4</v>
      </c>
      <c r="B464" s="118">
        <v>44</v>
      </c>
      <c r="C464" s="27" t="s">
        <v>251</v>
      </c>
      <c r="D464" s="34">
        <f t="shared" si="40"/>
        <v>0</v>
      </c>
      <c r="E464" s="34">
        <f t="shared" si="41"/>
        <v>0</v>
      </c>
      <c r="F464" s="34" t="str">
        <f t="shared" si="43"/>
        <v/>
      </c>
    </row>
    <row r="465" spans="1:6">
      <c r="A465" s="27" t="str">
        <f t="shared" si="42"/>
        <v>44</v>
      </c>
      <c r="B465" s="118">
        <v>440</v>
      </c>
      <c r="C465" s="27" t="s">
        <v>252</v>
      </c>
      <c r="D465" s="34">
        <f t="shared" si="40"/>
        <v>0</v>
      </c>
      <c r="E465" s="34">
        <f t="shared" si="41"/>
        <v>0</v>
      </c>
      <c r="F465" s="34" t="str">
        <f t="shared" si="43"/>
        <v/>
      </c>
    </row>
    <row r="466" spans="1:6">
      <c r="A466" s="27" t="str">
        <f t="shared" si="42"/>
        <v>440</v>
      </c>
      <c r="B466" s="118">
        <v>4400</v>
      </c>
      <c r="C466" s="27" t="s">
        <v>253</v>
      </c>
      <c r="D466" s="34">
        <f t="shared" si="40"/>
        <v>0</v>
      </c>
      <c r="E466" s="34">
        <f t="shared" si="41"/>
        <v>0</v>
      </c>
      <c r="F466" s="34" t="str">
        <f t="shared" si="43"/>
        <v/>
      </c>
    </row>
    <row r="467" spans="1:6">
      <c r="A467" s="27" t="str">
        <f t="shared" si="42"/>
        <v>440</v>
      </c>
      <c r="B467" s="118">
        <v>4401</v>
      </c>
      <c r="C467" s="27" t="s">
        <v>254</v>
      </c>
      <c r="D467" s="34">
        <f t="shared" si="40"/>
        <v>0</v>
      </c>
      <c r="E467" s="34">
        <f t="shared" si="41"/>
        <v>0</v>
      </c>
      <c r="F467" s="34" t="str">
        <f t="shared" si="43"/>
        <v/>
      </c>
    </row>
    <row r="468" spans="1:6">
      <c r="A468" s="27" t="str">
        <f t="shared" si="42"/>
        <v>440</v>
      </c>
      <c r="B468" s="118">
        <v>4402</v>
      </c>
      <c r="C468" s="27" t="s">
        <v>255</v>
      </c>
      <c r="D468" s="34">
        <f t="shared" si="40"/>
        <v>0</v>
      </c>
      <c r="E468" s="34">
        <f t="shared" si="41"/>
        <v>0</v>
      </c>
      <c r="F468" s="34" t="str">
        <f t="shared" si="43"/>
        <v/>
      </c>
    </row>
    <row r="469" spans="1:6">
      <c r="A469" s="27" t="str">
        <f t="shared" si="42"/>
        <v>440</v>
      </c>
      <c r="B469" s="118">
        <v>4407</v>
      </c>
      <c r="C469" s="27" t="s">
        <v>256</v>
      </c>
      <c r="D469" s="34">
        <f t="shared" si="40"/>
        <v>0</v>
      </c>
      <c r="E469" s="34">
        <f t="shared" si="41"/>
        <v>0</v>
      </c>
      <c r="F469" s="34" t="str">
        <f t="shared" si="43"/>
        <v/>
      </c>
    </row>
    <row r="470" spans="1:6">
      <c r="A470" s="27" t="str">
        <f t="shared" si="42"/>
        <v>440</v>
      </c>
      <c r="B470" s="118">
        <v>4409</v>
      </c>
      <c r="C470" s="27" t="s">
        <v>257</v>
      </c>
      <c r="D470" s="34">
        <f t="shared" si="40"/>
        <v>0</v>
      </c>
      <c r="E470" s="34">
        <f t="shared" si="41"/>
        <v>0</v>
      </c>
      <c r="F470" s="34" t="str">
        <f t="shared" si="43"/>
        <v/>
      </c>
    </row>
    <row r="471" spans="1:6">
      <c r="A471" s="27" t="str">
        <f t="shared" si="42"/>
        <v>44</v>
      </c>
      <c r="B471" s="118">
        <v>441</v>
      </c>
      <c r="C471" s="27" t="s">
        <v>258</v>
      </c>
      <c r="D471" s="34">
        <f t="shared" si="40"/>
        <v>0</v>
      </c>
      <c r="E471" s="34">
        <f t="shared" si="41"/>
        <v>0</v>
      </c>
      <c r="F471" s="34" t="str">
        <f t="shared" si="43"/>
        <v/>
      </c>
    </row>
    <row r="472" spans="1:6">
      <c r="A472" s="27" t="str">
        <f t="shared" si="42"/>
        <v>441</v>
      </c>
      <c r="B472" s="118">
        <v>4410</v>
      </c>
      <c r="C472" s="27" t="s">
        <v>259</v>
      </c>
      <c r="D472" s="34">
        <f t="shared" si="40"/>
        <v>0</v>
      </c>
      <c r="E472" s="34">
        <f t="shared" si="41"/>
        <v>0</v>
      </c>
      <c r="F472" s="34" t="str">
        <f t="shared" si="43"/>
        <v/>
      </c>
    </row>
    <row r="473" spans="1:6">
      <c r="A473" s="27" t="str">
        <f t="shared" si="42"/>
        <v>441</v>
      </c>
      <c r="B473" s="118">
        <v>4411</v>
      </c>
      <c r="C473" s="27" t="s">
        <v>1065</v>
      </c>
      <c r="D473" s="34">
        <f t="shared" si="40"/>
        <v>0</v>
      </c>
      <c r="E473" s="34">
        <f t="shared" si="41"/>
        <v>0</v>
      </c>
      <c r="F473" s="34" t="str">
        <f t="shared" si="43"/>
        <v/>
      </c>
    </row>
    <row r="474" spans="1:6">
      <c r="A474" s="27" t="str">
        <f t="shared" si="42"/>
        <v>441</v>
      </c>
      <c r="B474" s="118">
        <v>4419</v>
      </c>
      <c r="C474" s="27" t="s">
        <v>260</v>
      </c>
      <c r="D474" s="34">
        <f t="shared" si="40"/>
        <v>0</v>
      </c>
      <c r="E474" s="34">
        <f t="shared" si="41"/>
        <v>0</v>
      </c>
      <c r="F474" s="34" t="str">
        <f t="shared" si="43"/>
        <v/>
      </c>
    </row>
    <row r="475" spans="1:6">
      <c r="A475" s="27" t="str">
        <f t="shared" si="42"/>
        <v>44</v>
      </c>
      <c r="B475" s="118">
        <v>442</v>
      </c>
      <c r="C475" s="27" t="s">
        <v>261</v>
      </c>
      <c r="D475" s="34">
        <f t="shared" si="40"/>
        <v>0</v>
      </c>
      <c r="E475" s="34">
        <f t="shared" si="41"/>
        <v>0</v>
      </c>
      <c r="F475" s="34" t="str">
        <f t="shared" si="43"/>
        <v/>
      </c>
    </row>
    <row r="476" spans="1:6">
      <c r="A476" s="27" t="str">
        <f t="shared" si="42"/>
        <v>442</v>
      </c>
      <c r="B476" s="118">
        <v>4420</v>
      </c>
      <c r="C476" s="27" t="s">
        <v>262</v>
      </c>
      <c r="D476" s="34">
        <f t="shared" si="40"/>
        <v>0</v>
      </c>
      <c r="E476" s="34">
        <f t="shared" si="41"/>
        <v>0</v>
      </c>
      <c r="F476" s="34" t="str">
        <f t="shared" si="43"/>
        <v/>
      </c>
    </row>
    <row r="477" spans="1:6">
      <c r="A477" s="27" t="str">
        <f t="shared" si="42"/>
        <v>442</v>
      </c>
      <c r="B477" s="118">
        <v>4429</v>
      </c>
      <c r="C477" s="27" t="s">
        <v>263</v>
      </c>
      <c r="D477" s="34">
        <f t="shared" si="40"/>
        <v>0</v>
      </c>
      <c r="E477" s="34">
        <f t="shared" si="41"/>
        <v>0</v>
      </c>
      <c r="F477" s="34" t="str">
        <f t="shared" si="43"/>
        <v/>
      </c>
    </row>
    <row r="478" spans="1:6">
      <c r="A478" s="27" t="str">
        <f t="shared" si="42"/>
        <v>44</v>
      </c>
      <c r="B478" s="118">
        <v>443</v>
      </c>
      <c r="C478" s="27" t="s">
        <v>264</v>
      </c>
      <c r="D478" s="34">
        <f t="shared" si="40"/>
        <v>0</v>
      </c>
      <c r="E478" s="34">
        <f t="shared" si="41"/>
        <v>0</v>
      </c>
      <c r="F478" s="34" t="str">
        <f t="shared" si="43"/>
        <v/>
      </c>
    </row>
    <row r="479" spans="1:6">
      <c r="A479" s="27" t="str">
        <f t="shared" si="42"/>
        <v>443</v>
      </c>
      <c r="B479" s="118">
        <v>4430</v>
      </c>
      <c r="C479" s="27" t="s">
        <v>265</v>
      </c>
      <c r="D479" s="34">
        <f t="shared" si="40"/>
        <v>0</v>
      </c>
      <c r="E479" s="34">
        <f t="shared" si="41"/>
        <v>0</v>
      </c>
      <c r="F479" s="34" t="str">
        <f t="shared" si="43"/>
        <v/>
      </c>
    </row>
    <row r="480" spans="1:6">
      <c r="A480" s="27" t="str">
        <f t="shared" si="42"/>
        <v>443</v>
      </c>
      <c r="B480" s="118">
        <v>4431</v>
      </c>
      <c r="C480" s="27" t="s">
        <v>266</v>
      </c>
      <c r="D480" s="34">
        <f t="shared" si="40"/>
        <v>0</v>
      </c>
      <c r="E480" s="34">
        <f t="shared" si="41"/>
        <v>0</v>
      </c>
      <c r="F480" s="34" t="str">
        <f t="shared" si="43"/>
        <v/>
      </c>
    </row>
    <row r="481" spans="1:6">
      <c r="A481" s="27" t="str">
        <f t="shared" si="42"/>
        <v>443</v>
      </c>
      <c r="B481" s="118">
        <v>4432</v>
      </c>
      <c r="C481" s="27" t="s">
        <v>267</v>
      </c>
      <c r="D481" s="34">
        <f t="shared" si="40"/>
        <v>0</v>
      </c>
      <c r="E481" s="34">
        <f t="shared" si="41"/>
        <v>0</v>
      </c>
      <c r="F481" s="34" t="str">
        <f t="shared" si="43"/>
        <v/>
      </c>
    </row>
    <row r="482" spans="1:6">
      <c r="A482" s="27" t="str">
        <f t="shared" si="42"/>
        <v>443</v>
      </c>
      <c r="B482" s="118">
        <v>4439</v>
      </c>
      <c r="C482" s="27" t="s">
        <v>268</v>
      </c>
      <c r="D482" s="34">
        <f t="shared" si="40"/>
        <v>0</v>
      </c>
      <c r="E482" s="34">
        <f t="shared" si="41"/>
        <v>0</v>
      </c>
      <c r="F482" s="34" t="str">
        <f t="shared" si="43"/>
        <v/>
      </c>
    </row>
    <row r="483" spans="1:6">
      <c r="A483" s="27" t="str">
        <f t="shared" si="42"/>
        <v>44</v>
      </c>
      <c r="B483" s="118">
        <v>444</v>
      </c>
      <c r="C483" s="27" t="s">
        <v>116</v>
      </c>
      <c r="D483" s="34">
        <f t="shared" si="40"/>
        <v>0</v>
      </c>
      <c r="E483" s="34">
        <f t="shared" si="41"/>
        <v>0</v>
      </c>
      <c r="F483" s="34" t="str">
        <f t="shared" si="43"/>
        <v/>
      </c>
    </row>
    <row r="484" spans="1:6">
      <c r="A484" s="27" t="str">
        <f t="shared" si="42"/>
        <v>444</v>
      </c>
      <c r="B484" s="118">
        <v>4440</v>
      </c>
      <c r="C484" s="27" t="s">
        <v>269</v>
      </c>
      <c r="D484" s="34">
        <f t="shared" si="40"/>
        <v>0</v>
      </c>
      <c r="E484" s="34">
        <f t="shared" si="41"/>
        <v>0</v>
      </c>
      <c r="F484" s="34" t="str">
        <f t="shared" si="43"/>
        <v/>
      </c>
    </row>
    <row r="485" spans="1:6">
      <c r="A485" s="27" t="str">
        <f t="shared" si="42"/>
        <v>444</v>
      </c>
      <c r="B485" s="118">
        <v>4441</v>
      </c>
      <c r="C485" s="27" t="s">
        <v>270</v>
      </c>
      <c r="D485" s="34">
        <f t="shared" si="40"/>
        <v>0</v>
      </c>
      <c r="E485" s="34">
        <f t="shared" si="41"/>
        <v>0</v>
      </c>
      <c r="F485" s="34" t="str">
        <f t="shared" si="43"/>
        <v/>
      </c>
    </row>
    <row r="486" spans="1:6">
      <c r="A486" s="27" t="str">
        <f t="shared" si="42"/>
        <v>444</v>
      </c>
      <c r="B486" s="118">
        <v>4442</v>
      </c>
      <c r="C486" s="27" t="s">
        <v>271</v>
      </c>
      <c r="D486" s="34">
        <f t="shared" si="40"/>
        <v>0</v>
      </c>
      <c r="E486" s="34">
        <f t="shared" si="41"/>
        <v>0</v>
      </c>
      <c r="F486" s="34" t="str">
        <f t="shared" si="43"/>
        <v/>
      </c>
    </row>
    <row r="487" spans="1:6">
      <c r="A487" s="27" t="str">
        <f t="shared" si="42"/>
        <v>444</v>
      </c>
      <c r="B487" s="118">
        <v>4443</v>
      </c>
      <c r="C487" s="27" t="s">
        <v>272</v>
      </c>
      <c r="D487" s="34">
        <f t="shared" si="40"/>
        <v>0</v>
      </c>
      <c r="E487" s="34">
        <f t="shared" si="41"/>
        <v>0</v>
      </c>
      <c r="F487" s="34" t="str">
        <f t="shared" si="43"/>
        <v/>
      </c>
    </row>
    <row r="488" spans="1:6">
      <c r="A488" s="27" t="str">
        <f t="shared" si="42"/>
        <v>444</v>
      </c>
      <c r="B488" s="118">
        <v>4449</v>
      </c>
      <c r="C488" s="27" t="s">
        <v>273</v>
      </c>
      <c r="D488" s="34">
        <f t="shared" si="40"/>
        <v>0</v>
      </c>
      <c r="E488" s="34">
        <f t="shared" si="41"/>
        <v>0</v>
      </c>
      <c r="F488" s="34" t="str">
        <f t="shared" si="43"/>
        <v/>
      </c>
    </row>
    <row r="489" spans="1:6">
      <c r="A489" s="27" t="str">
        <f t="shared" si="42"/>
        <v>44</v>
      </c>
      <c r="B489" s="118">
        <v>445</v>
      </c>
      <c r="C489" s="27" t="s">
        <v>274</v>
      </c>
      <c r="D489" s="34">
        <f t="shared" si="40"/>
        <v>0</v>
      </c>
      <c r="E489" s="34">
        <f t="shared" si="41"/>
        <v>0</v>
      </c>
      <c r="F489" s="34" t="str">
        <f t="shared" si="43"/>
        <v/>
      </c>
    </row>
    <row r="490" spans="1:6">
      <c r="A490" s="27" t="str">
        <f t="shared" si="42"/>
        <v>445</v>
      </c>
      <c r="B490" s="118">
        <v>4450</v>
      </c>
      <c r="C490" s="27" t="s">
        <v>275</v>
      </c>
      <c r="D490" s="34">
        <f t="shared" si="40"/>
        <v>0</v>
      </c>
      <c r="E490" s="34">
        <f t="shared" si="41"/>
        <v>0</v>
      </c>
      <c r="F490" s="34" t="str">
        <f t="shared" si="43"/>
        <v/>
      </c>
    </row>
    <row r="491" spans="1:6">
      <c r="A491" s="27" t="str">
        <f t="shared" si="42"/>
        <v>445</v>
      </c>
      <c r="B491" s="118">
        <v>4451</v>
      </c>
      <c r="C491" s="27" t="s">
        <v>276</v>
      </c>
      <c r="D491" s="34">
        <f t="shared" si="40"/>
        <v>0</v>
      </c>
      <c r="E491" s="34">
        <f t="shared" si="41"/>
        <v>0</v>
      </c>
      <c r="F491" s="34" t="str">
        <f t="shared" si="43"/>
        <v/>
      </c>
    </row>
    <row r="492" spans="1:6">
      <c r="A492" s="27" t="str">
        <f t="shared" si="42"/>
        <v>44</v>
      </c>
      <c r="B492" s="118">
        <v>446</v>
      </c>
      <c r="C492" s="27" t="s">
        <v>277</v>
      </c>
      <c r="D492" s="34">
        <f t="shared" si="40"/>
        <v>0</v>
      </c>
      <c r="E492" s="34">
        <f t="shared" si="41"/>
        <v>0</v>
      </c>
      <c r="F492" s="34" t="str">
        <f t="shared" si="43"/>
        <v/>
      </c>
    </row>
    <row r="493" spans="1:6">
      <c r="A493" s="27" t="str">
        <f t="shared" si="42"/>
        <v>446</v>
      </c>
      <c r="B493" s="118">
        <v>4460</v>
      </c>
      <c r="C493" s="27" t="s">
        <v>278</v>
      </c>
      <c r="D493" s="34">
        <f t="shared" si="40"/>
        <v>0</v>
      </c>
      <c r="E493" s="34">
        <f t="shared" si="41"/>
        <v>0</v>
      </c>
      <c r="F493" s="34" t="str">
        <f t="shared" si="43"/>
        <v/>
      </c>
    </row>
    <row r="494" spans="1:6">
      <c r="A494" s="27" t="str">
        <f t="shared" si="42"/>
        <v>446</v>
      </c>
      <c r="B494" s="118">
        <v>4461</v>
      </c>
      <c r="C494" s="27" t="s">
        <v>279</v>
      </c>
      <c r="D494" s="34">
        <f t="shared" si="40"/>
        <v>0</v>
      </c>
      <c r="E494" s="34">
        <f t="shared" si="41"/>
        <v>0</v>
      </c>
      <c r="F494" s="34" t="str">
        <f t="shared" si="43"/>
        <v/>
      </c>
    </row>
    <row r="495" spans="1:6">
      <c r="A495" s="27" t="str">
        <f t="shared" si="42"/>
        <v>446</v>
      </c>
      <c r="B495" s="118">
        <v>4462</v>
      </c>
      <c r="C495" s="27" t="s">
        <v>280</v>
      </c>
      <c r="D495" s="34">
        <f t="shared" si="40"/>
        <v>0</v>
      </c>
      <c r="E495" s="34">
        <f t="shared" si="41"/>
        <v>0</v>
      </c>
      <c r="F495" s="34" t="str">
        <f t="shared" si="43"/>
        <v/>
      </c>
    </row>
    <row r="496" spans="1:6">
      <c r="A496" s="27" t="str">
        <f t="shared" si="42"/>
        <v>446</v>
      </c>
      <c r="B496" s="118">
        <v>4463</v>
      </c>
      <c r="C496" s="27" t="s">
        <v>281</v>
      </c>
      <c r="D496" s="34">
        <f t="shared" si="40"/>
        <v>0</v>
      </c>
      <c r="E496" s="34">
        <f t="shared" si="41"/>
        <v>0</v>
      </c>
      <c r="F496" s="34" t="str">
        <f t="shared" si="43"/>
        <v/>
      </c>
    </row>
    <row r="497" spans="1:6">
      <c r="A497" s="27" t="str">
        <f t="shared" si="42"/>
        <v>446</v>
      </c>
      <c r="B497" s="118">
        <v>4464</v>
      </c>
      <c r="C497" s="27" t="s">
        <v>282</v>
      </c>
      <c r="D497" s="34">
        <f t="shared" si="40"/>
        <v>0</v>
      </c>
      <c r="E497" s="34">
        <f t="shared" si="41"/>
        <v>0</v>
      </c>
      <c r="F497" s="34" t="str">
        <f t="shared" si="43"/>
        <v/>
      </c>
    </row>
    <row r="498" spans="1:6">
      <c r="A498" s="27" t="str">
        <f t="shared" si="42"/>
        <v>446</v>
      </c>
      <c r="B498" s="118">
        <v>4468</v>
      </c>
      <c r="C498" s="27" t="s">
        <v>283</v>
      </c>
      <c r="D498" s="34">
        <f t="shared" si="40"/>
        <v>0</v>
      </c>
      <c r="E498" s="34">
        <f t="shared" si="41"/>
        <v>0</v>
      </c>
      <c r="F498" s="34" t="str">
        <f t="shared" si="43"/>
        <v/>
      </c>
    </row>
    <row r="499" spans="1:6">
      <c r="A499" s="27" t="str">
        <f t="shared" si="42"/>
        <v>446</v>
      </c>
      <c r="B499" s="118">
        <v>4469</v>
      </c>
      <c r="C499" s="27" t="s">
        <v>284</v>
      </c>
      <c r="D499" s="34">
        <f t="shared" si="40"/>
        <v>0</v>
      </c>
      <c r="E499" s="34">
        <f t="shared" si="41"/>
        <v>0</v>
      </c>
      <c r="F499" s="34" t="str">
        <f t="shared" si="43"/>
        <v/>
      </c>
    </row>
    <row r="500" spans="1:6">
      <c r="A500" s="27" t="str">
        <f t="shared" si="42"/>
        <v>44</v>
      </c>
      <c r="B500" s="118">
        <v>447</v>
      </c>
      <c r="C500" s="27" t="s">
        <v>285</v>
      </c>
      <c r="D500" s="34">
        <f t="shared" si="40"/>
        <v>0</v>
      </c>
      <c r="E500" s="34">
        <f t="shared" si="41"/>
        <v>0</v>
      </c>
      <c r="F500" s="34" t="str">
        <f t="shared" si="43"/>
        <v/>
      </c>
    </row>
    <row r="501" spans="1:6">
      <c r="A501" s="27" t="str">
        <f t="shared" si="42"/>
        <v>447</v>
      </c>
      <c r="B501" s="118">
        <v>4470</v>
      </c>
      <c r="C501" s="27" t="s">
        <v>286</v>
      </c>
      <c r="D501" s="34">
        <f t="shared" si="40"/>
        <v>0</v>
      </c>
      <c r="E501" s="34">
        <f t="shared" si="41"/>
        <v>0</v>
      </c>
      <c r="F501" s="34" t="str">
        <f t="shared" si="43"/>
        <v/>
      </c>
    </row>
    <row r="502" spans="1:6">
      <c r="A502" s="27" t="str">
        <f t="shared" si="42"/>
        <v>447</v>
      </c>
      <c r="B502" s="118">
        <v>4471</v>
      </c>
      <c r="C502" s="27" t="s">
        <v>287</v>
      </c>
      <c r="D502" s="34">
        <f t="shared" si="40"/>
        <v>0</v>
      </c>
      <c r="E502" s="34">
        <f t="shared" si="41"/>
        <v>0</v>
      </c>
      <c r="F502" s="34" t="str">
        <f t="shared" si="43"/>
        <v/>
      </c>
    </row>
    <row r="503" spans="1:6">
      <c r="A503" s="27" t="str">
        <f t="shared" si="42"/>
        <v>447</v>
      </c>
      <c r="B503" s="118">
        <v>4472</v>
      </c>
      <c r="C503" s="27" t="s">
        <v>288</v>
      </c>
      <c r="D503" s="34">
        <f t="shared" si="40"/>
        <v>0</v>
      </c>
      <c r="E503" s="34">
        <f t="shared" si="41"/>
        <v>0</v>
      </c>
      <c r="F503" s="34" t="str">
        <f t="shared" si="43"/>
        <v/>
      </c>
    </row>
    <row r="504" spans="1:6">
      <c r="A504" s="27" t="str">
        <f t="shared" si="42"/>
        <v>447</v>
      </c>
      <c r="B504" s="118">
        <v>4479</v>
      </c>
      <c r="C504" s="27" t="s">
        <v>289</v>
      </c>
      <c r="D504" s="34">
        <f t="shared" si="40"/>
        <v>0</v>
      </c>
      <c r="E504" s="34">
        <f t="shared" si="41"/>
        <v>0</v>
      </c>
      <c r="F504" s="34" t="str">
        <f t="shared" si="43"/>
        <v/>
      </c>
    </row>
    <row r="505" spans="1:6">
      <c r="A505" s="27" t="str">
        <f t="shared" si="42"/>
        <v>44</v>
      </c>
      <c r="B505" s="118">
        <v>448</v>
      </c>
      <c r="C505" s="27" t="s">
        <v>290</v>
      </c>
      <c r="D505" s="34">
        <f t="shared" si="40"/>
        <v>0</v>
      </c>
      <c r="E505" s="34">
        <f t="shared" si="41"/>
        <v>0</v>
      </c>
      <c r="F505" s="34" t="str">
        <f t="shared" si="43"/>
        <v/>
      </c>
    </row>
    <row r="506" spans="1:6">
      <c r="A506" s="27" t="str">
        <f t="shared" si="42"/>
        <v>448</v>
      </c>
      <c r="B506" s="118">
        <v>4480</v>
      </c>
      <c r="C506" s="27" t="s">
        <v>291</v>
      </c>
      <c r="D506" s="34">
        <f t="shared" si="40"/>
        <v>0</v>
      </c>
      <c r="E506" s="34">
        <f t="shared" si="41"/>
        <v>0</v>
      </c>
      <c r="F506" s="34" t="str">
        <f t="shared" si="43"/>
        <v/>
      </c>
    </row>
    <row r="507" spans="1:6">
      <c r="A507" s="27" t="str">
        <f t="shared" si="42"/>
        <v>448</v>
      </c>
      <c r="B507" s="118">
        <v>4489</v>
      </c>
      <c r="C507" s="27" t="s">
        <v>292</v>
      </c>
      <c r="D507" s="34">
        <f t="shared" si="40"/>
        <v>0</v>
      </c>
      <c r="E507" s="34">
        <f t="shared" si="41"/>
        <v>0</v>
      </c>
      <c r="F507" s="34" t="str">
        <f t="shared" si="43"/>
        <v/>
      </c>
    </row>
    <row r="508" spans="1:6">
      <c r="A508" s="27" t="str">
        <f t="shared" si="42"/>
        <v>44</v>
      </c>
      <c r="B508" s="118">
        <v>449</v>
      </c>
      <c r="C508" s="27" t="s">
        <v>293</v>
      </c>
      <c r="D508" s="34">
        <f t="shared" si="40"/>
        <v>0</v>
      </c>
      <c r="E508" s="34">
        <f t="shared" si="41"/>
        <v>0</v>
      </c>
      <c r="F508" s="34" t="str">
        <f t="shared" si="43"/>
        <v/>
      </c>
    </row>
    <row r="509" spans="1:6">
      <c r="A509" s="27" t="str">
        <f t="shared" si="42"/>
        <v>449</v>
      </c>
      <c r="B509" s="118">
        <v>4490</v>
      </c>
      <c r="C509" s="27" t="s">
        <v>294</v>
      </c>
      <c r="D509" s="34">
        <f t="shared" si="40"/>
        <v>0</v>
      </c>
      <c r="E509" s="34">
        <f t="shared" si="41"/>
        <v>0</v>
      </c>
      <c r="F509" s="34" t="str">
        <f t="shared" si="43"/>
        <v/>
      </c>
    </row>
    <row r="510" spans="1:6">
      <c r="A510" s="27" t="str">
        <f t="shared" si="42"/>
        <v>4</v>
      </c>
      <c r="B510" s="118">
        <v>45</v>
      </c>
      <c r="C510" s="27" t="s">
        <v>295</v>
      </c>
      <c r="D510" s="34">
        <f t="shared" si="40"/>
        <v>0</v>
      </c>
      <c r="E510" s="34">
        <f t="shared" si="41"/>
        <v>0</v>
      </c>
      <c r="F510" s="34" t="str">
        <f t="shared" si="43"/>
        <v/>
      </c>
    </row>
    <row r="511" spans="1:6">
      <c r="A511" s="27" t="str">
        <f t="shared" si="42"/>
        <v>45</v>
      </c>
      <c r="B511" s="118">
        <v>450</v>
      </c>
      <c r="C511" s="27" t="s">
        <v>296</v>
      </c>
      <c r="D511" s="34">
        <f t="shared" si="40"/>
        <v>0</v>
      </c>
      <c r="E511" s="34">
        <f t="shared" si="41"/>
        <v>0</v>
      </c>
      <c r="F511" s="34" t="str">
        <f t="shared" si="43"/>
        <v/>
      </c>
    </row>
    <row r="512" spans="1:6">
      <c r="A512" s="27" t="str">
        <f t="shared" si="42"/>
        <v>450</v>
      </c>
      <c r="B512" s="118">
        <v>4500</v>
      </c>
      <c r="C512" s="27" t="s">
        <v>297</v>
      </c>
      <c r="D512" s="34">
        <f t="shared" si="40"/>
        <v>0</v>
      </c>
      <c r="E512" s="34">
        <f t="shared" si="41"/>
        <v>0</v>
      </c>
      <c r="F512" s="34" t="str">
        <f t="shared" si="43"/>
        <v/>
      </c>
    </row>
    <row r="513" spans="1:6">
      <c r="A513" s="27" t="str">
        <f t="shared" si="42"/>
        <v>450</v>
      </c>
      <c r="B513" s="118">
        <v>4501</v>
      </c>
      <c r="C513" s="27" t="s">
        <v>298</v>
      </c>
      <c r="D513" s="34">
        <f t="shared" si="40"/>
        <v>0</v>
      </c>
      <c r="E513" s="34">
        <f t="shared" si="41"/>
        <v>0</v>
      </c>
      <c r="F513" s="34" t="str">
        <f t="shared" si="43"/>
        <v/>
      </c>
    </row>
    <row r="514" spans="1:6">
      <c r="A514" s="27" t="str">
        <f t="shared" si="42"/>
        <v>450</v>
      </c>
      <c r="B514" s="118">
        <v>4502</v>
      </c>
      <c r="C514" s="27" t="s">
        <v>1020</v>
      </c>
      <c r="D514" s="34">
        <f t="shared" si="40"/>
        <v>0</v>
      </c>
      <c r="E514" s="34">
        <f t="shared" si="41"/>
        <v>0</v>
      </c>
      <c r="F514" s="34" t="str">
        <f t="shared" ref="F514" si="44">IF(OR(B514=1,B514=3,B514=5,B514=7,B514=9000),E514-D514,IF(OR(B514=2,B514=4,B514=6,B514=8,B514=9001),-(E514-D514),""))</f>
        <v/>
      </c>
    </row>
    <row r="515" spans="1:6">
      <c r="A515" s="27" t="str">
        <f t="shared" si="42"/>
        <v>45</v>
      </c>
      <c r="B515" s="118">
        <v>451</v>
      </c>
      <c r="C515" s="27" t="s">
        <v>299</v>
      </c>
      <c r="D515" s="34">
        <f t="shared" si="40"/>
        <v>0</v>
      </c>
      <c r="E515" s="34">
        <f t="shared" si="41"/>
        <v>0</v>
      </c>
      <c r="F515" s="34" t="str">
        <f t="shared" si="43"/>
        <v/>
      </c>
    </row>
    <row r="516" spans="1:6">
      <c r="A516" s="27" t="str">
        <f t="shared" si="42"/>
        <v>451</v>
      </c>
      <c r="B516" s="118">
        <v>4510</v>
      </c>
      <c r="C516" s="27" t="s">
        <v>300</v>
      </c>
      <c r="D516" s="34">
        <f t="shared" si="40"/>
        <v>0</v>
      </c>
      <c r="E516" s="34">
        <f t="shared" si="41"/>
        <v>0</v>
      </c>
      <c r="F516" s="34" t="str">
        <f t="shared" si="43"/>
        <v/>
      </c>
    </row>
    <row r="517" spans="1:6">
      <c r="A517" s="27" t="str">
        <f t="shared" si="42"/>
        <v>451</v>
      </c>
      <c r="B517" s="118">
        <v>4511</v>
      </c>
      <c r="C517" s="27" t="s">
        <v>301</v>
      </c>
      <c r="D517" s="34">
        <f t="shared" si="40"/>
        <v>0</v>
      </c>
      <c r="E517" s="34">
        <f t="shared" si="41"/>
        <v>0</v>
      </c>
      <c r="F517" s="34" t="str">
        <f t="shared" si="43"/>
        <v/>
      </c>
    </row>
    <row r="518" spans="1:6">
      <c r="A518" s="27" t="str">
        <f t="shared" si="42"/>
        <v>4</v>
      </c>
      <c r="B518" s="118">
        <v>46</v>
      </c>
      <c r="C518" s="27" t="s">
        <v>302</v>
      </c>
      <c r="D518" s="34">
        <f t="shared" si="40"/>
        <v>0</v>
      </c>
      <c r="E518" s="34">
        <f t="shared" si="41"/>
        <v>0</v>
      </c>
      <c r="F518" s="34" t="str">
        <f t="shared" si="43"/>
        <v/>
      </c>
    </row>
    <row r="519" spans="1:6">
      <c r="A519" s="27" t="str">
        <f t="shared" si="42"/>
        <v>46</v>
      </c>
      <c r="B519" s="118">
        <v>460</v>
      </c>
      <c r="C519" s="27" t="s">
        <v>303</v>
      </c>
      <c r="D519" s="34">
        <f t="shared" si="40"/>
        <v>0</v>
      </c>
      <c r="E519" s="34">
        <f t="shared" si="41"/>
        <v>0</v>
      </c>
      <c r="F519" s="34" t="str">
        <f t="shared" si="43"/>
        <v/>
      </c>
    </row>
    <row r="520" spans="1:6">
      <c r="A520" s="27" t="str">
        <f t="shared" si="42"/>
        <v>460</v>
      </c>
      <c r="B520" s="118">
        <v>4600</v>
      </c>
      <c r="C520" s="27" t="s">
        <v>304</v>
      </c>
      <c r="D520" s="34">
        <f t="shared" ref="D520:D583" si="45">IF(LEN(B520)&lt;4,SUMIF(SgNr,$B520,SgAnfBestand),SUMIF(DeKontoNr,B520,DeAnfBestand))</f>
        <v>0</v>
      </c>
      <c r="E520" s="34">
        <f t="shared" ref="E520:E583" si="46">IF(LEN(B520)&lt;4,SUMIF(SgNr,$B520,SgEndBestand),IF(B520&lt;3000,D520+SUMIF(DeKontoNr,B520,DeBuchBetrag),SUMIF(DeKontoNr,B520,DeBuchBetrag)))</f>
        <v>0</v>
      </c>
      <c r="F520" s="34" t="str">
        <f t="shared" si="43"/>
        <v/>
      </c>
    </row>
    <row r="521" spans="1:6">
      <c r="A521" s="27" t="str">
        <f t="shared" si="42"/>
        <v>460</v>
      </c>
      <c r="B521" s="118">
        <v>4601</v>
      </c>
      <c r="C521" s="27" t="s">
        <v>305</v>
      </c>
      <c r="D521" s="34">
        <f t="shared" si="45"/>
        <v>0</v>
      </c>
      <c r="E521" s="34">
        <f t="shared" si="46"/>
        <v>0</v>
      </c>
      <c r="F521" s="34" t="str">
        <f t="shared" si="43"/>
        <v/>
      </c>
    </row>
    <row r="522" spans="1:6">
      <c r="A522" s="27" t="str">
        <f t="shared" ref="A522:A586" si="47">IF(LEN($B522)=4,LEFT($B522,3),IF(LEN($B522)=3,LEFT($B522,2),IF(LEN($B522)=2,LEFT($B522,1),"")))</f>
        <v>460</v>
      </c>
      <c r="B522" s="118">
        <v>4602</v>
      </c>
      <c r="C522" s="27" t="s">
        <v>306</v>
      </c>
      <c r="D522" s="34">
        <f t="shared" si="45"/>
        <v>0</v>
      </c>
      <c r="E522" s="34">
        <f t="shared" si="46"/>
        <v>0</v>
      </c>
      <c r="F522" s="34" t="str">
        <f t="shared" ref="F522:F586" si="48">IF(OR(B522=1,B522=3,B522=5,B522=7,B522=9000),E522-D522,IF(OR(B522=2,B522=4,B522=6,B522=8,B522=9001),-(E522-D522),""))</f>
        <v/>
      </c>
    </row>
    <row r="523" spans="1:6">
      <c r="A523" s="27" t="str">
        <f t="shared" si="47"/>
        <v>460</v>
      </c>
      <c r="B523" s="118">
        <v>4603</v>
      </c>
      <c r="C523" s="27" t="s">
        <v>307</v>
      </c>
      <c r="D523" s="34">
        <f t="shared" si="45"/>
        <v>0</v>
      </c>
      <c r="E523" s="34">
        <f t="shared" si="46"/>
        <v>0</v>
      </c>
      <c r="F523" s="34" t="str">
        <f t="shared" si="48"/>
        <v/>
      </c>
    </row>
    <row r="524" spans="1:6">
      <c r="A524" s="27" t="str">
        <f t="shared" si="47"/>
        <v>460</v>
      </c>
      <c r="B524" s="118">
        <v>4604</v>
      </c>
      <c r="C524" s="27" t="s">
        <v>308</v>
      </c>
      <c r="D524" s="34">
        <f t="shared" si="45"/>
        <v>0</v>
      </c>
      <c r="E524" s="34">
        <f t="shared" si="46"/>
        <v>0</v>
      </c>
      <c r="F524" s="34" t="str">
        <f t="shared" si="48"/>
        <v/>
      </c>
    </row>
    <row r="525" spans="1:6">
      <c r="A525" s="27" t="str">
        <f t="shared" si="47"/>
        <v>46</v>
      </c>
      <c r="B525" s="118">
        <v>461</v>
      </c>
      <c r="C525" s="27" t="s">
        <v>309</v>
      </c>
      <c r="D525" s="34">
        <f t="shared" si="45"/>
        <v>0</v>
      </c>
      <c r="E525" s="34">
        <f t="shared" si="46"/>
        <v>0</v>
      </c>
      <c r="F525" s="34" t="str">
        <f t="shared" si="48"/>
        <v/>
      </c>
    </row>
    <row r="526" spans="1:6">
      <c r="A526" s="27" t="str">
        <f t="shared" si="47"/>
        <v>461</v>
      </c>
      <c r="B526" s="118">
        <v>4610</v>
      </c>
      <c r="C526" s="27" t="s">
        <v>310</v>
      </c>
      <c r="D526" s="34">
        <f t="shared" si="45"/>
        <v>0</v>
      </c>
      <c r="E526" s="34">
        <f t="shared" si="46"/>
        <v>0</v>
      </c>
      <c r="F526" s="34" t="str">
        <f t="shared" si="48"/>
        <v/>
      </c>
    </row>
    <row r="527" spans="1:6">
      <c r="A527" s="27" t="str">
        <f t="shared" si="47"/>
        <v>461</v>
      </c>
      <c r="B527" s="118">
        <v>4611</v>
      </c>
      <c r="C527" s="27" t="s">
        <v>311</v>
      </c>
      <c r="D527" s="34">
        <f t="shared" si="45"/>
        <v>0</v>
      </c>
      <c r="E527" s="34">
        <f t="shared" si="46"/>
        <v>0</v>
      </c>
      <c r="F527" s="34" t="str">
        <f t="shared" si="48"/>
        <v/>
      </c>
    </row>
    <row r="528" spans="1:6">
      <c r="A528" s="27" t="str">
        <f t="shared" si="47"/>
        <v>461</v>
      </c>
      <c r="B528" s="118">
        <v>4612</v>
      </c>
      <c r="C528" s="27" t="s">
        <v>312</v>
      </c>
      <c r="D528" s="34">
        <f t="shared" si="45"/>
        <v>0</v>
      </c>
      <c r="E528" s="34">
        <f t="shared" si="46"/>
        <v>0</v>
      </c>
      <c r="F528" s="34" t="str">
        <f t="shared" si="48"/>
        <v/>
      </c>
    </row>
    <row r="529" spans="1:6">
      <c r="A529" s="27" t="str">
        <f t="shared" si="47"/>
        <v>461</v>
      </c>
      <c r="B529" s="118">
        <v>4613</v>
      </c>
      <c r="C529" s="27" t="s">
        <v>313</v>
      </c>
      <c r="D529" s="34">
        <f t="shared" si="45"/>
        <v>0</v>
      </c>
      <c r="E529" s="34">
        <f t="shared" si="46"/>
        <v>0</v>
      </c>
      <c r="F529" s="34" t="str">
        <f t="shared" si="48"/>
        <v/>
      </c>
    </row>
    <row r="530" spans="1:6">
      <c r="A530" s="27" t="str">
        <f t="shared" si="47"/>
        <v>461</v>
      </c>
      <c r="B530" s="118">
        <v>4614</v>
      </c>
      <c r="C530" s="27" t="s">
        <v>314</v>
      </c>
      <c r="D530" s="34">
        <f t="shared" si="45"/>
        <v>0</v>
      </c>
      <c r="E530" s="34">
        <f t="shared" si="46"/>
        <v>0</v>
      </c>
      <c r="F530" s="34" t="str">
        <f t="shared" si="48"/>
        <v/>
      </c>
    </row>
    <row r="531" spans="1:6">
      <c r="A531" s="27" t="str">
        <f t="shared" si="47"/>
        <v>46</v>
      </c>
      <c r="B531" s="118">
        <v>462</v>
      </c>
      <c r="C531" s="27" t="s">
        <v>140</v>
      </c>
      <c r="D531" s="34">
        <f t="shared" si="45"/>
        <v>0</v>
      </c>
      <c r="E531" s="34">
        <f t="shared" si="46"/>
        <v>0</v>
      </c>
      <c r="F531" s="34" t="str">
        <f t="shared" si="48"/>
        <v/>
      </c>
    </row>
    <row r="532" spans="1:6">
      <c r="A532" s="27" t="str">
        <f t="shared" si="47"/>
        <v>462</v>
      </c>
      <c r="B532" s="118">
        <v>4621</v>
      </c>
      <c r="C532" s="27" t="s">
        <v>315</v>
      </c>
      <c r="D532" s="34">
        <f t="shared" si="45"/>
        <v>0</v>
      </c>
      <c r="E532" s="34">
        <f t="shared" si="46"/>
        <v>0</v>
      </c>
      <c r="F532" s="34" t="str">
        <f t="shared" si="48"/>
        <v/>
      </c>
    </row>
    <row r="533" spans="1:6">
      <c r="A533" s="27" t="str">
        <f t="shared" si="47"/>
        <v>46</v>
      </c>
      <c r="B533" s="118">
        <v>463</v>
      </c>
      <c r="C533" s="27" t="s">
        <v>316</v>
      </c>
      <c r="D533" s="34">
        <f t="shared" si="45"/>
        <v>0</v>
      </c>
      <c r="E533" s="34">
        <f t="shared" si="46"/>
        <v>0</v>
      </c>
      <c r="F533" s="34" t="str">
        <f t="shared" si="48"/>
        <v/>
      </c>
    </row>
    <row r="534" spans="1:6">
      <c r="A534" s="27" t="str">
        <f t="shared" si="47"/>
        <v>463</v>
      </c>
      <c r="B534" s="118">
        <v>4630</v>
      </c>
      <c r="C534" s="27" t="s">
        <v>317</v>
      </c>
      <c r="D534" s="34">
        <f t="shared" si="45"/>
        <v>0</v>
      </c>
      <c r="E534" s="34">
        <f t="shared" si="46"/>
        <v>0</v>
      </c>
      <c r="F534" s="34" t="str">
        <f t="shared" si="48"/>
        <v/>
      </c>
    </row>
    <row r="535" spans="1:6">
      <c r="A535" s="27" t="str">
        <f t="shared" si="47"/>
        <v>463</v>
      </c>
      <c r="B535" s="118">
        <v>4631</v>
      </c>
      <c r="C535" s="27" t="s">
        <v>318</v>
      </c>
      <c r="D535" s="34">
        <f t="shared" si="45"/>
        <v>0</v>
      </c>
      <c r="E535" s="34">
        <f t="shared" si="46"/>
        <v>0</v>
      </c>
      <c r="F535" s="34" t="str">
        <f t="shared" si="48"/>
        <v/>
      </c>
    </row>
    <row r="536" spans="1:6">
      <c r="A536" s="27" t="str">
        <f t="shared" si="47"/>
        <v>463</v>
      </c>
      <c r="B536" s="118">
        <v>4632</v>
      </c>
      <c r="C536" s="27" t="s">
        <v>319</v>
      </c>
      <c r="D536" s="34">
        <f t="shared" si="45"/>
        <v>0</v>
      </c>
      <c r="E536" s="34">
        <f t="shared" si="46"/>
        <v>0</v>
      </c>
      <c r="F536" s="34" t="str">
        <f t="shared" si="48"/>
        <v/>
      </c>
    </row>
    <row r="537" spans="1:6">
      <c r="A537" s="27" t="str">
        <f t="shared" si="47"/>
        <v>463</v>
      </c>
      <c r="B537" s="118">
        <v>4633</v>
      </c>
      <c r="C537" s="27" t="s">
        <v>320</v>
      </c>
      <c r="D537" s="34">
        <f t="shared" si="45"/>
        <v>0</v>
      </c>
      <c r="E537" s="34">
        <f t="shared" si="46"/>
        <v>0</v>
      </c>
      <c r="F537" s="34" t="str">
        <f t="shared" si="48"/>
        <v/>
      </c>
    </row>
    <row r="538" spans="1:6">
      <c r="A538" s="27" t="str">
        <f t="shared" si="47"/>
        <v>463</v>
      </c>
      <c r="B538" s="118">
        <v>4634</v>
      </c>
      <c r="C538" s="27" t="s">
        <v>321</v>
      </c>
      <c r="D538" s="34">
        <f t="shared" si="45"/>
        <v>0</v>
      </c>
      <c r="E538" s="34">
        <f t="shared" si="46"/>
        <v>0</v>
      </c>
      <c r="F538" s="34" t="str">
        <f t="shared" si="48"/>
        <v/>
      </c>
    </row>
    <row r="539" spans="1:6">
      <c r="A539" s="27" t="str">
        <f t="shared" si="47"/>
        <v>463</v>
      </c>
      <c r="B539" s="118">
        <v>4635</v>
      </c>
      <c r="C539" s="27" t="s">
        <v>322</v>
      </c>
      <c r="D539" s="34">
        <f t="shared" si="45"/>
        <v>0</v>
      </c>
      <c r="E539" s="34">
        <f t="shared" si="46"/>
        <v>0</v>
      </c>
      <c r="F539" s="34" t="str">
        <f t="shared" si="48"/>
        <v/>
      </c>
    </row>
    <row r="540" spans="1:6">
      <c r="A540" s="27" t="str">
        <f t="shared" si="47"/>
        <v>463</v>
      </c>
      <c r="B540" s="118">
        <v>4636</v>
      </c>
      <c r="C540" s="27" t="s">
        <v>323</v>
      </c>
      <c r="D540" s="34">
        <f t="shared" si="45"/>
        <v>0</v>
      </c>
      <c r="E540" s="34">
        <f t="shared" si="46"/>
        <v>0</v>
      </c>
      <c r="F540" s="34" t="str">
        <f t="shared" si="48"/>
        <v/>
      </c>
    </row>
    <row r="541" spans="1:6">
      <c r="A541" s="27" t="str">
        <f t="shared" si="47"/>
        <v>463</v>
      </c>
      <c r="B541" s="118">
        <v>4637</v>
      </c>
      <c r="C541" s="27" t="s">
        <v>324</v>
      </c>
      <c r="D541" s="34">
        <f t="shared" si="45"/>
        <v>0</v>
      </c>
      <c r="E541" s="34">
        <f t="shared" si="46"/>
        <v>0</v>
      </c>
      <c r="F541" s="34" t="str">
        <f t="shared" si="48"/>
        <v/>
      </c>
    </row>
    <row r="542" spans="1:6">
      <c r="A542" s="27" t="str">
        <f t="shared" si="47"/>
        <v>463</v>
      </c>
      <c r="B542" s="118">
        <v>4638</v>
      </c>
      <c r="C542" s="27" t="s">
        <v>325</v>
      </c>
      <c r="D542" s="34">
        <f t="shared" si="45"/>
        <v>0</v>
      </c>
      <c r="E542" s="34">
        <f t="shared" si="46"/>
        <v>0</v>
      </c>
      <c r="F542" s="34" t="str">
        <f t="shared" si="48"/>
        <v/>
      </c>
    </row>
    <row r="543" spans="1:6">
      <c r="A543" s="27" t="str">
        <f t="shared" si="47"/>
        <v>46</v>
      </c>
      <c r="B543" s="118">
        <v>466</v>
      </c>
      <c r="C543" s="27" t="s">
        <v>326</v>
      </c>
      <c r="D543" s="34">
        <f t="shared" si="45"/>
        <v>0</v>
      </c>
      <c r="E543" s="34">
        <f t="shared" si="46"/>
        <v>0</v>
      </c>
      <c r="F543" s="34" t="str">
        <f t="shared" si="48"/>
        <v/>
      </c>
    </row>
    <row r="544" spans="1:6">
      <c r="A544" s="27" t="str">
        <f t="shared" si="47"/>
        <v>466</v>
      </c>
      <c r="B544" s="118">
        <v>4660</v>
      </c>
      <c r="C544" s="27" t="s">
        <v>327</v>
      </c>
      <c r="D544" s="34">
        <f t="shared" si="45"/>
        <v>0</v>
      </c>
      <c r="E544" s="34">
        <f t="shared" si="46"/>
        <v>0</v>
      </c>
      <c r="F544" s="34" t="str">
        <f t="shared" si="48"/>
        <v/>
      </c>
    </row>
    <row r="545" spans="1:6">
      <c r="A545" s="27" t="str">
        <f t="shared" si="47"/>
        <v>466</v>
      </c>
      <c r="B545" s="118">
        <v>4661</v>
      </c>
      <c r="C545" s="27" t="s">
        <v>328</v>
      </c>
      <c r="D545" s="34">
        <f t="shared" si="45"/>
        <v>0</v>
      </c>
      <c r="E545" s="34">
        <f t="shared" si="46"/>
        <v>0</v>
      </c>
      <c r="F545" s="34" t="str">
        <f t="shared" si="48"/>
        <v/>
      </c>
    </row>
    <row r="546" spans="1:6">
      <c r="A546" s="27" t="str">
        <f t="shared" si="47"/>
        <v>46</v>
      </c>
      <c r="B546" s="118">
        <v>469</v>
      </c>
      <c r="C546" s="27" t="s">
        <v>329</v>
      </c>
      <c r="D546" s="34">
        <f t="shared" si="45"/>
        <v>0</v>
      </c>
      <c r="E546" s="34">
        <f t="shared" si="46"/>
        <v>0</v>
      </c>
      <c r="F546" s="34" t="str">
        <f t="shared" si="48"/>
        <v/>
      </c>
    </row>
    <row r="547" spans="1:6">
      <c r="A547" s="27" t="str">
        <f t="shared" si="47"/>
        <v>469</v>
      </c>
      <c r="B547" s="118">
        <v>4690</v>
      </c>
      <c r="C547" s="27" t="s">
        <v>330</v>
      </c>
      <c r="D547" s="34">
        <f t="shared" si="45"/>
        <v>0</v>
      </c>
      <c r="E547" s="34">
        <f t="shared" si="46"/>
        <v>0</v>
      </c>
      <c r="F547" s="34" t="str">
        <f t="shared" si="48"/>
        <v/>
      </c>
    </row>
    <row r="548" spans="1:6">
      <c r="A548" s="27" t="str">
        <f t="shared" si="47"/>
        <v>469</v>
      </c>
      <c r="B548" s="118">
        <v>4699</v>
      </c>
      <c r="C548" s="27" t="s">
        <v>159</v>
      </c>
      <c r="D548" s="34">
        <f t="shared" si="45"/>
        <v>0</v>
      </c>
      <c r="E548" s="34">
        <f t="shared" si="46"/>
        <v>0</v>
      </c>
      <c r="F548" s="34" t="str">
        <f t="shared" si="48"/>
        <v/>
      </c>
    </row>
    <row r="549" spans="1:6">
      <c r="A549" s="27" t="str">
        <f t="shared" si="47"/>
        <v>4</v>
      </c>
      <c r="B549" s="118">
        <v>47</v>
      </c>
      <c r="C549" s="27" t="s">
        <v>160</v>
      </c>
      <c r="D549" s="34">
        <f t="shared" si="45"/>
        <v>0</v>
      </c>
      <c r="E549" s="34">
        <f t="shared" si="46"/>
        <v>0</v>
      </c>
      <c r="F549" s="34" t="str">
        <f t="shared" si="48"/>
        <v/>
      </c>
    </row>
    <row r="550" spans="1:6">
      <c r="A550" s="27" t="str">
        <f t="shared" si="47"/>
        <v>47</v>
      </c>
      <c r="B550" s="118">
        <v>470</v>
      </c>
      <c r="C550" s="27" t="s">
        <v>160</v>
      </c>
      <c r="D550" s="34">
        <f t="shared" si="45"/>
        <v>0</v>
      </c>
      <c r="E550" s="34">
        <f t="shared" si="46"/>
        <v>0</v>
      </c>
      <c r="F550" s="34" t="str">
        <f t="shared" si="48"/>
        <v/>
      </c>
    </row>
    <row r="551" spans="1:6">
      <c r="A551" s="27" t="str">
        <f t="shared" si="47"/>
        <v>470</v>
      </c>
      <c r="B551" s="118">
        <v>4700</v>
      </c>
      <c r="C551" s="27" t="s">
        <v>331</v>
      </c>
      <c r="D551" s="34">
        <f t="shared" si="45"/>
        <v>0</v>
      </c>
      <c r="E551" s="34">
        <f t="shared" si="46"/>
        <v>0</v>
      </c>
      <c r="F551" s="34" t="str">
        <f t="shared" si="48"/>
        <v/>
      </c>
    </row>
    <row r="552" spans="1:6">
      <c r="A552" s="27" t="str">
        <f t="shared" si="47"/>
        <v>470</v>
      </c>
      <c r="B552" s="118">
        <v>4701</v>
      </c>
      <c r="C552" s="27" t="s">
        <v>332</v>
      </c>
      <c r="D552" s="34">
        <f t="shared" si="45"/>
        <v>0</v>
      </c>
      <c r="E552" s="34">
        <f t="shared" si="46"/>
        <v>0</v>
      </c>
      <c r="F552" s="34" t="str">
        <f t="shared" si="48"/>
        <v/>
      </c>
    </row>
    <row r="553" spans="1:6">
      <c r="A553" s="27" t="str">
        <f t="shared" si="47"/>
        <v>470</v>
      </c>
      <c r="B553" s="118">
        <v>4702</v>
      </c>
      <c r="C553" s="27" t="s">
        <v>333</v>
      </c>
      <c r="D553" s="34">
        <f t="shared" si="45"/>
        <v>0</v>
      </c>
      <c r="E553" s="34">
        <f t="shared" si="46"/>
        <v>0</v>
      </c>
      <c r="F553" s="34" t="str">
        <f t="shared" si="48"/>
        <v/>
      </c>
    </row>
    <row r="554" spans="1:6">
      <c r="A554" s="27" t="str">
        <f t="shared" si="47"/>
        <v>470</v>
      </c>
      <c r="B554" s="118">
        <v>4703</v>
      </c>
      <c r="C554" s="27" t="s">
        <v>334</v>
      </c>
      <c r="D554" s="34">
        <f t="shared" si="45"/>
        <v>0</v>
      </c>
      <c r="E554" s="34">
        <f t="shared" si="46"/>
        <v>0</v>
      </c>
      <c r="F554" s="34" t="str">
        <f t="shared" si="48"/>
        <v/>
      </c>
    </row>
    <row r="555" spans="1:6">
      <c r="A555" s="27" t="str">
        <f t="shared" si="47"/>
        <v>470</v>
      </c>
      <c r="B555" s="118">
        <v>4704</v>
      </c>
      <c r="C555" s="27" t="s">
        <v>335</v>
      </c>
      <c r="D555" s="34">
        <f t="shared" si="45"/>
        <v>0</v>
      </c>
      <c r="E555" s="34">
        <f t="shared" si="46"/>
        <v>0</v>
      </c>
      <c r="F555" s="34" t="str">
        <f t="shared" si="48"/>
        <v/>
      </c>
    </row>
    <row r="556" spans="1:6">
      <c r="A556" s="27" t="str">
        <f t="shared" si="47"/>
        <v>470</v>
      </c>
      <c r="B556" s="118">
        <v>4705</v>
      </c>
      <c r="C556" s="27" t="s">
        <v>336</v>
      </c>
      <c r="D556" s="34">
        <f t="shared" si="45"/>
        <v>0</v>
      </c>
      <c r="E556" s="34">
        <f t="shared" si="46"/>
        <v>0</v>
      </c>
      <c r="F556" s="34" t="str">
        <f t="shared" si="48"/>
        <v/>
      </c>
    </row>
    <row r="557" spans="1:6">
      <c r="A557" s="27" t="str">
        <f t="shared" si="47"/>
        <v>470</v>
      </c>
      <c r="B557" s="118">
        <v>4706</v>
      </c>
      <c r="C557" s="27" t="s">
        <v>337</v>
      </c>
      <c r="D557" s="34">
        <f t="shared" si="45"/>
        <v>0</v>
      </c>
      <c r="E557" s="34">
        <f t="shared" si="46"/>
        <v>0</v>
      </c>
      <c r="F557" s="34" t="str">
        <f t="shared" si="48"/>
        <v/>
      </c>
    </row>
    <row r="558" spans="1:6">
      <c r="A558" s="27" t="str">
        <f t="shared" si="47"/>
        <v>470</v>
      </c>
      <c r="B558" s="118">
        <v>4707</v>
      </c>
      <c r="C558" s="27" t="s">
        <v>338</v>
      </c>
      <c r="D558" s="34">
        <f t="shared" si="45"/>
        <v>0</v>
      </c>
      <c r="E558" s="34">
        <f t="shared" si="46"/>
        <v>0</v>
      </c>
      <c r="F558" s="34" t="str">
        <f t="shared" si="48"/>
        <v/>
      </c>
    </row>
    <row r="559" spans="1:6">
      <c r="A559" s="27" t="str">
        <f t="shared" si="47"/>
        <v>470</v>
      </c>
      <c r="B559" s="118">
        <v>4708</v>
      </c>
      <c r="C559" s="27" t="s">
        <v>339</v>
      </c>
      <c r="D559" s="34">
        <f t="shared" si="45"/>
        <v>0</v>
      </c>
      <c r="E559" s="34">
        <f t="shared" si="46"/>
        <v>0</v>
      </c>
      <c r="F559" s="34" t="str">
        <f t="shared" si="48"/>
        <v/>
      </c>
    </row>
    <row r="560" spans="1:6">
      <c r="A560" s="27" t="str">
        <f t="shared" si="47"/>
        <v>4</v>
      </c>
      <c r="B560" s="118">
        <v>48</v>
      </c>
      <c r="C560" s="27" t="s">
        <v>340</v>
      </c>
      <c r="D560" s="34">
        <f t="shared" si="45"/>
        <v>0</v>
      </c>
      <c r="E560" s="34">
        <f t="shared" si="46"/>
        <v>0</v>
      </c>
      <c r="F560" s="34" t="str">
        <f t="shared" si="48"/>
        <v/>
      </c>
    </row>
    <row r="561" spans="1:6">
      <c r="A561" s="27" t="str">
        <f t="shared" si="47"/>
        <v>48</v>
      </c>
      <c r="B561" s="118">
        <v>489</v>
      </c>
      <c r="C561" s="27" t="s">
        <v>341</v>
      </c>
      <c r="D561" s="34">
        <f t="shared" si="45"/>
        <v>0</v>
      </c>
      <c r="E561" s="34">
        <f t="shared" si="46"/>
        <v>0</v>
      </c>
      <c r="F561" s="34" t="str">
        <f t="shared" si="48"/>
        <v/>
      </c>
    </row>
    <row r="562" spans="1:6">
      <c r="A562" s="27" t="str">
        <f t="shared" si="47"/>
        <v>489</v>
      </c>
      <c r="B562" s="118">
        <v>4892</v>
      </c>
      <c r="C562" s="27" t="s">
        <v>342</v>
      </c>
      <c r="D562" s="34">
        <f t="shared" si="45"/>
        <v>0</v>
      </c>
      <c r="E562" s="34">
        <f t="shared" si="46"/>
        <v>0</v>
      </c>
      <c r="F562" s="34" t="str">
        <f t="shared" si="48"/>
        <v/>
      </c>
    </row>
    <row r="563" spans="1:6">
      <c r="A563" s="27" t="str">
        <f t="shared" si="47"/>
        <v>489</v>
      </c>
      <c r="B563" s="118">
        <v>4893</v>
      </c>
      <c r="C563" s="27" t="s">
        <v>343</v>
      </c>
      <c r="D563" s="34">
        <f t="shared" si="45"/>
        <v>0</v>
      </c>
      <c r="E563" s="34">
        <f t="shared" si="46"/>
        <v>0</v>
      </c>
      <c r="F563" s="34" t="str">
        <f t="shared" si="48"/>
        <v/>
      </c>
    </row>
    <row r="564" spans="1:6">
      <c r="A564" s="27" t="str">
        <f t="shared" si="47"/>
        <v>489</v>
      </c>
      <c r="B564" s="118">
        <v>4895</v>
      </c>
      <c r="C564" s="27" t="s">
        <v>344</v>
      </c>
      <c r="D564" s="34">
        <f t="shared" si="45"/>
        <v>0</v>
      </c>
      <c r="E564" s="34">
        <f t="shared" si="46"/>
        <v>0</v>
      </c>
      <c r="F564" s="34" t="str">
        <f t="shared" si="48"/>
        <v/>
      </c>
    </row>
    <row r="565" spans="1:6">
      <c r="A565" s="27" t="str">
        <f t="shared" si="47"/>
        <v>489</v>
      </c>
      <c r="B565" s="118">
        <v>4896</v>
      </c>
      <c r="C565" s="27" t="s">
        <v>345</v>
      </c>
      <c r="D565" s="34">
        <f t="shared" si="45"/>
        <v>0</v>
      </c>
      <c r="E565" s="34">
        <f t="shared" si="46"/>
        <v>0</v>
      </c>
      <c r="F565" s="34" t="str">
        <f t="shared" si="48"/>
        <v/>
      </c>
    </row>
    <row r="566" spans="1:6">
      <c r="A566" s="27" t="str">
        <f t="shared" si="47"/>
        <v>489</v>
      </c>
      <c r="B566" s="118">
        <v>4898</v>
      </c>
      <c r="C566" s="27" t="s">
        <v>1041</v>
      </c>
      <c r="D566" s="34">
        <f t="shared" si="45"/>
        <v>0</v>
      </c>
      <c r="E566" s="34">
        <f t="shared" si="46"/>
        <v>0</v>
      </c>
      <c r="F566" s="34" t="str">
        <f t="shared" ref="F566" si="49">IF(OR(B566=1,B566=3,B566=5,B566=7,B566=9000),E566-D566,IF(OR(B566=2,B566=4,B566=6,B566=8,B566=9001),-(E566-D566),""))</f>
        <v/>
      </c>
    </row>
    <row r="567" spans="1:6">
      <c r="A567" s="27" t="str">
        <f t="shared" si="47"/>
        <v>4</v>
      </c>
      <c r="B567" s="118">
        <v>49</v>
      </c>
      <c r="C567" s="27" t="s">
        <v>175</v>
      </c>
      <c r="D567" s="34">
        <f t="shared" si="45"/>
        <v>0</v>
      </c>
      <c r="E567" s="34">
        <f t="shared" si="46"/>
        <v>0</v>
      </c>
      <c r="F567" s="34" t="str">
        <f t="shared" si="48"/>
        <v/>
      </c>
    </row>
    <row r="568" spans="1:6">
      <c r="A568" s="27" t="str">
        <f t="shared" si="47"/>
        <v>49</v>
      </c>
      <c r="B568" s="118">
        <v>490</v>
      </c>
      <c r="C568" s="27" t="s">
        <v>176</v>
      </c>
      <c r="D568" s="34">
        <f t="shared" si="45"/>
        <v>0</v>
      </c>
      <c r="E568" s="34">
        <f t="shared" si="46"/>
        <v>0</v>
      </c>
      <c r="F568" s="34" t="str">
        <f t="shared" si="48"/>
        <v/>
      </c>
    </row>
    <row r="569" spans="1:6">
      <c r="A569" s="27" t="str">
        <f t="shared" si="47"/>
        <v>490</v>
      </c>
      <c r="B569" s="118">
        <v>4900</v>
      </c>
      <c r="C569" s="27" t="s">
        <v>177</v>
      </c>
      <c r="D569" s="34">
        <f t="shared" si="45"/>
        <v>0</v>
      </c>
      <c r="E569" s="34">
        <f t="shared" si="46"/>
        <v>0</v>
      </c>
      <c r="F569" s="34" t="str">
        <f t="shared" si="48"/>
        <v/>
      </c>
    </row>
    <row r="570" spans="1:6">
      <c r="A570" s="27" t="str">
        <f t="shared" si="47"/>
        <v>49</v>
      </c>
      <c r="B570" s="118">
        <v>491</v>
      </c>
      <c r="C570" s="27" t="s">
        <v>178</v>
      </c>
      <c r="D570" s="34">
        <f t="shared" si="45"/>
        <v>0</v>
      </c>
      <c r="E570" s="34">
        <f t="shared" si="46"/>
        <v>0</v>
      </c>
      <c r="F570" s="34" t="str">
        <f t="shared" si="48"/>
        <v/>
      </c>
    </row>
    <row r="571" spans="1:6">
      <c r="A571" s="27" t="str">
        <f t="shared" si="47"/>
        <v>491</v>
      </c>
      <c r="B571" s="118">
        <v>4910</v>
      </c>
      <c r="C571" s="27" t="s">
        <v>179</v>
      </c>
      <c r="D571" s="34">
        <f t="shared" si="45"/>
        <v>0</v>
      </c>
      <c r="E571" s="34">
        <f t="shared" si="46"/>
        <v>0</v>
      </c>
      <c r="F571" s="34" t="str">
        <f t="shared" si="48"/>
        <v/>
      </c>
    </row>
    <row r="572" spans="1:6">
      <c r="A572" s="27" t="str">
        <f t="shared" si="47"/>
        <v>49</v>
      </c>
      <c r="B572" s="118">
        <v>492</v>
      </c>
      <c r="C572" s="27" t="s">
        <v>180</v>
      </c>
      <c r="D572" s="34">
        <f t="shared" si="45"/>
        <v>0</v>
      </c>
      <c r="E572" s="34">
        <f t="shared" si="46"/>
        <v>0</v>
      </c>
      <c r="F572" s="34" t="str">
        <f t="shared" si="48"/>
        <v/>
      </c>
    </row>
    <row r="573" spans="1:6">
      <c r="A573" s="27" t="str">
        <f t="shared" si="47"/>
        <v>492</v>
      </c>
      <c r="B573" s="118">
        <v>4920</v>
      </c>
      <c r="C573" s="27" t="s">
        <v>181</v>
      </c>
      <c r="D573" s="34">
        <f t="shared" si="45"/>
        <v>0</v>
      </c>
      <c r="E573" s="34">
        <f t="shared" si="46"/>
        <v>0</v>
      </c>
      <c r="F573" s="34" t="str">
        <f t="shared" si="48"/>
        <v/>
      </c>
    </row>
    <row r="574" spans="1:6">
      <c r="A574" s="27" t="str">
        <f t="shared" si="47"/>
        <v>49</v>
      </c>
      <c r="B574" s="118">
        <v>493</v>
      </c>
      <c r="C574" s="27" t="s">
        <v>182</v>
      </c>
      <c r="D574" s="34">
        <f t="shared" si="45"/>
        <v>0</v>
      </c>
      <c r="E574" s="34">
        <f t="shared" si="46"/>
        <v>0</v>
      </c>
      <c r="F574" s="34" t="str">
        <f t="shared" si="48"/>
        <v/>
      </c>
    </row>
    <row r="575" spans="1:6">
      <c r="A575" s="27" t="str">
        <f t="shared" si="47"/>
        <v>493</v>
      </c>
      <c r="B575" s="118">
        <v>4930</v>
      </c>
      <c r="C575" s="27" t="s">
        <v>183</v>
      </c>
      <c r="D575" s="34">
        <f t="shared" si="45"/>
        <v>0</v>
      </c>
      <c r="E575" s="34">
        <f t="shared" si="46"/>
        <v>0</v>
      </c>
      <c r="F575" s="34" t="str">
        <f t="shared" si="48"/>
        <v/>
      </c>
    </row>
    <row r="576" spans="1:6">
      <c r="A576" s="27" t="str">
        <f t="shared" si="47"/>
        <v>49</v>
      </c>
      <c r="B576" s="118">
        <v>494</v>
      </c>
      <c r="C576" s="27" t="s">
        <v>184</v>
      </c>
      <c r="D576" s="34">
        <f t="shared" si="45"/>
        <v>0</v>
      </c>
      <c r="E576" s="34">
        <f t="shared" si="46"/>
        <v>0</v>
      </c>
      <c r="F576" s="34" t="str">
        <f t="shared" si="48"/>
        <v/>
      </c>
    </row>
    <row r="577" spans="1:6">
      <c r="A577" s="27" t="str">
        <f t="shared" si="47"/>
        <v>494</v>
      </c>
      <c r="B577" s="118">
        <v>4940</v>
      </c>
      <c r="C577" s="27" t="s">
        <v>185</v>
      </c>
      <c r="D577" s="34">
        <f t="shared" si="45"/>
        <v>0</v>
      </c>
      <c r="E577" s="34">
        <f t="shared" si="46"/>
        <v>0</v>
      </c>
      <c r="F577" s="34" t="str">
        <f t="shared" si="48"/>
        <v/>
      </c>
    </row>
    <row r="578" spans="1:6">
      <c r="A578" s="27" t="str">
        <f t="shared" si="47"/>
        <v>49</v>
      </c>
      <c r="B578" s="118">
        <v>495</v>
      </c>
      <c r="C578" s="27" t="s">
        <v>186</v>
      </c>
      <c r="D578" s="34">
        <f t="shared" si="45"/>
        <v>0</v>
      </c>
      <c r="E578" s="34">
        <f t="shared" si="46"/>
        <v>0</v>
      </c>
      <c r="F578" s="34" t="str">
        <f t="shared" si="48"/>
        <v/>
      </c>
    </row>
    <row r="579" spans="1:6">
      <c r="A579" s="27" t="str">
        <f t="shared" si="47"/>
        <v>495</v>
      </c>
      <c r="B579" s="118">
        <v>4950</v>
      </c>
      <c r="C579" s="27" t="s">
        <v>187</v>
      </c>
      <c r="D579" s="34">
        <f t="shared" si="45"/>
        <v>0</v>
      </c>
      <c r="E579" s="34">
        <f t="shared" si="46"/>
        <v>0</v>
      </c>
      <c r="F579" s="34" t="str">
        <f t="shared" si="48"/>
        <v/>
      </c>
    </row>
    <row r="580" spans="1:6">
      <c r="A580" s="27" t="str">
        <f t="shared" si="47"/>
        <v>49</v>
      </c>
      <c r="B580" s="118">
        <v>498</v>
      </c>
      <c r="C580" s="27" t="s">
        <v>188</v>
      </c>
      <c r="D580" s="34">
        <f t="shared" si="45"/>
        <v>0</v>
      </c>
      <c r="E580" s="34">
        <f t="shared" si="46"/>
        <v>0</v>
      </c>
      <c r="F580" s="34" t="str">
        <f t="shared" si="48"/>
        <v/>
      </c>
    </row>
    <row r="581" spans="1:6">
      <c r="A581" s="27" t="str">
        <f t="shared" si="47"/>
        <v>498</v>
      </c>
      <c r="B581" s="118">
        <v>4980</v>
      </c>
      <c r="C581" s="27" t="s">
        <v>189</v>
      </c>
      <c r="D581" s="34">
        <f t="shared" si="45"/>
        <v>0</v>
      </c>
      <c r="E581" s="34">
        <f t="shared" si="46"/>
        <v>0</v>
      </c>
      <c r="F581" s="34" t="str">
        <f t="shared" si="48"/>
        <v/>
      </c>
    </row>
    <row r="582" spans="1:6">
      <c r="A582" s="27" t="str">
        <f t="shared" si="47"/>
        <v>49</v>
      </c>
      <c r="B582" s="118">
        <v>499</v>
      </c>
      <c r="C582" s="27" t="s">
        <v>190</v>
      </c>
      <c r="D582" s="34">
        <f t="shared" si="45"/>
        <v>0</v>
      </c>
      <c r="E582" s="34">
        <f t="shared" si="46"/>
        <v>0</v>
      </c>
      <c r="F582" s="34" t="str">
        <f t="shared" si="48"/>
        <v/>
      </c>
    </row>
    <row r="583" spans="1:6">
      <c r="A583" s="27" t="str">
        <f t="shared" si="47"/>
        <v>499</v>
      </c>
      <c r="B583" s="118">
        <v>4990</v>
      </c>
      <c r="C583" s="27" t="s">
        <v>190</v>
      </c>
      <c r="D583" s="34">
        <f t="shared" si="45"/>
        <v>0</v>
      </c>
      <c r="E583" s="34">
        <f t="shared" si="46"/>
        <v>0</v>
      </c>
      <c r="F583" s="34" t="str">
        <f t="shared" si="48"/>
        <v/>
      </c>
    </row>
    <row r="584" spans="1:6">
      <c r="A584" s="27" t="str">
        <f t="shared" si="47"/>
        <v/>
      </c>
      <c r="B584" s="118">
        <v>5</v>
      </c>
      <c r="C584" s="27" t="s">
        <v>686</v>
      </c>
      <c r="D584" s="34">
        <f t="shared" ref="D584:D647" si="50">IF(LEN(B584)&lt;4,SUMIF(SgNr,$B584,SgAnfBestand),SUMIF(DeKontoNr,B584,DeAnfBestand))</f>
        <v>0</v>
      </c>
      <c r="E584" s="34">
        <f t="shared" ref="E584:E647" si="51">IF(LEN(B584)&lt;4,SUMIF(SgNr,$B584,SgEndBestand),IF(B584&lt;3000,D584+SUMIF(DeKontoNr,B584,DeBuchBetrag),SUMIF(DeKontoNr,B584,DeBuchBetrag)))</f>
        <v>0</v>
      </c>
      <c r="F584" s="34">
        <f t="shared" si="48"/>
        <v>0</v>
      </c>
    </row>
    <row r="585" spans="1:6">
      <c r="A585" s="27" t="str">
        <f t="shared" si="47"/>
        <v>5</v>
      </c>
      <c r="B585" s="118">
        <v>50</v>
      </c>
      <c r="C585" s="27" t="s">
        <v>570</v>
      </c>
      <c r="D585" s="34">
        <f t="shared" si="50"/>
        <v>0</v>
      </c>
      <c r="E585" s="34">
        <f t="shared" si="51"/>
        <v>0</v>
      </c>
      <c r="F585" s="34" t="str">
        <f t="shared" si="48"/>
        <v/>
      </c>
    </row>
    <row r="586" spans="1:6">
      <c r="A586" s="27" t="str">
        <f t="shared" si="47"/>
        <v>50</v>
      </c>
      <c r="B586" s="118">
        <v>500</v>
      </c>
      <c r="C586" s="27" t="s">
        <v>513</v>
      </c>
      <c r="D586" s="34">
        <f t="shared" si="50"/>
        <v>0</v>
      </c>
      <c r="E586" s="34">
        <f t="shared" si="51"/>
        <v>0</v>
      </c>
      <c r="F586" s="34" t="str">
        <f t="shared" si="48"/>
        <v/>
      </c>
    </row>
    <row r="587" spans="1:6">
      <c r="A587" s="27" t="str">
        <f t="shared" ref="A587:A650" si="52">IF(LEN($B587)=4,LEFT($B587,3),IF(LEN($B587)=3,LEFT($B587,2),IF(LEN($B587)=2,LEFT($B587,1),"")))</f>
        <v>500</v>
      </c>
      <c r="B587" s="118">
        <v>5000</v>
      </c>
      <c r="C587" s="27" t="s">
        <v>513</v>
      </c>
      <c r="D587" s="34">
        <f t="shared" si="50"/>
        <v>0</v>
      </c>
      <c r="E587" s="34">
        <f t="shared" si="51"/>
        <v>0</v>
      </c>
      <c r="F587" s="34" t="str">
        <f t="shared" ref="F587:F650" si="53">IF(OR(B587=1,B587=3,B587=5,B587=7,B587=9000),E587-D587,IF(OR(B587=2,B587=4,B587=6,B587=8,B587=9001),-(E587-D587),""))</f>
        <v/>
      </c>
    </row>
    <row r="588" spans="1:6">
      <c r="A588" s="27" t="str">
        <f t="shared" si="52"/>
        <v>50</v>
      </c>
      <c r="B588" s="118">
        <v>501</v>
      </c>
      <c r="C588" s="27" t="s">
        <v>399</v>
      </c>
      <c r="D588" s="34">
        <f t="shared" si="50"/>
        <v>0</v>
      </c>
      <c r="E588" s="34">
        <f t="shared" si="51"/>
        <v>0</v>
      </c>
      <c r="F588" s="34" t="str">
        <f t="shared" si="53"/>
        <v/>
      </c>
    </row>
    <row r="589" spans="1:6">
      <c r="A589" s="27" t="str">
        <f t="shared" si="52"/>
        <v>501</v>
      </c>
      <c r="B589" s="118">
        <v>5010</v>
      </c>
      <c r="C589" s="27" t="s">
        <v>399</v>
      </c>
      <c r="D589" s="34">
        <f t="shared" si="50"/>
        <v>0</v>
      </c>
      <c r="E589" s="34">
        <f t="shared" si="51"/>
        <v>0</v>
      </c>
      <c r="F589" s="34" t="str">
        <f t="shared" si="53"/>
        <v/>
      </c>
    </row>
    <row r="590" spans="1:6">
      <c r="A590" s="27" t="str">
        <f t="shared" si="52"/>
        <v>50</v>
      </c>
      <c r="B590" s="118">
        <v>502</v>
      </c>
      <c r="C590" s="27" t="s">
        <v>400</v>
      </c>
      <c r="D590" s="34">
        <f t="shared" si="50"/>
        <v>0</v>
      </c>
      <c r="E590" s="34">
        <f t="shared" si="51"/>
        <v>0</v>
      </c>
      <c r="F590" s="34" t="str">
        <f t="shared" si="53"/>
        <v/>
      </c>
    </row>
    <row r="591" spans="1:6">
      <c r="A591" s="27" t="str">
        <f t="shared" si="52"/>
        <v>502</v>
      </c>
      <c r="B591" s="118">
        <v>5020</v>
      </c>
      <c r="C591" s="27" t="s">
        <v>400</v>
      </c>
      <c r="D591" s="34">
        <f t="shared" si="50"/>
        <v>0</v>
      </c>
      <c r="E591" s="34">
        <f t="shared" si="51"/>
        <v>0</v>
      </c>
      <c r="F591" s="34" t="str">
        <f t="shared" si="53"/>
        <v/>
      </c>
    </row>
    <row r="592" spans="1:6">
      <c r="A592" s="27" t="str">
        <f t="shared" si="52"/>
        <v>50</v>
      </c>
      <c r="B592" s="118">
        <v>503</v>
      </c>
      <c r="C592" s="27" t="s">
        <v>571</v>
      </c>
      <c r="D592" s="34">
        <f t="shared" si="50"/>
        <v>0</v>
      </c>
      <c r="E592" s="34">
        <f t="shared" si="51"/>
        <v>0</v>
      </c>
      <c r="F592" s="34" t="str">
        <f t="shared" si="53"/>
        <v/>
      </c>
    </row>
    <row r="593" spans="1:6">
      <c r="A593" s="27" t="str">
        <f t="shared" si="52"/>
        <v>503</v>
      </c>
      <c r="B593" s="118">
        <v>5030</v>
      </c>
      <c r="C593" s="27" t="s">
        <v>401</v>
      </c>
      <c r="D593" s="34">
        <f t="shared" si="50"/>
        <v>0</v>
      </c>
      <c r="E593" s="34">
        <f t="shared" si="51"/>
        <v>0</v>
      </c>
      <c r="F593" s="34" t="str">
        <f t="shared" si="53"/>
        <v/>
      </c>
    </row>
    <row r="594" spans="1:6">
      <c r="A594" s="27" t="str">
        <f t="shared" si="52"/>
        <v>50</v>
      </c>
      <c r="B594" s="118">
        <v>504</v>
      </c>
      <c r="C594" s="27" t="s">
        <v>402</v>
      </c>
      <c r="D594" s="34">
        <f t="shared" si="50"/>
        <v>0</v>
      </c>
      <c r="E594" s="34">
        <f t="shared" si="51"/>
        <v>0</v>
      </c>
      <c r="F594" s="34" t="str">
        <f t="shared" si="53"/>
        <v/>
      </c>
    </row>
    <row r="595" spans="1:6">
      <c r="A595" s="27" t="str">
        <f t="shared" si="52"/>
        <v>504</v>
      </c>
      <c r="B595" s="118">
        <v>5040</v>
      </c>
      <c r="C595" s="27" t="s">
        <v>402</v>
      </c>
      <c r="D595" s="34">
        <f t="shared" si="50"/>
        <v>0</v>
      </c>
      <c r="E595" s="34">
        <f t="shared" si="51"/>
        <v>0</v>
      </c>
      <c r="F595" s="34" t="str">
        <f t="shared" si="53"/>
        <v/>
      </c>
    </row>
    <row r="596" spans="1:6">
      <c r="A596" s="27" t="str">
        <f t="shared" si="52"/>
        <v>50</v>
      </c>
      <c r="B596" s="118">
        <v>505</v>
      </c>
      <c r="C596" s="27" t="s">
        <v>403</v>
      </c>
      <c r="D596" s="34">
        <f t="shared" si="50"/>
        <v>0</v>
      </c>
      <c r="E596" s="34">
        <f t="shared" si="51"/>
        <v>0</v>
      </c>
      <c r="F596" s="34" t="str">
        <f t="shared" si="53"/>
        <v/>
      </c>
    </row>
    <row r="597" spans="1:6">
      <c r="A597" s="27" t="str">
        <f t="shared" si="52"/>
        <v>505</v>
      </c>
      <c r="B597" s="118">
        <v>5050</v>
      </c>
      <c r="C597" s="27" t="s">
        <v>403</v>
      </c>
      <c r="D597" s="34">
        <f t="shared" si="50"/>
        <v>0</v>
      </c>
      <c r="E597" s="34">
        <f t="shared" si="51"/>
        <v>0</v>
      </c>
      <c r="F597" s="34" t="str">
        <f t="shared" si="53"/>
        <v/>
      </c>
    </row>
    <row r="598" spans="1:6">
      <c r="A598" s="27" t="str">
        <f t="shared" si="52"/>
        <v>50</v>
      </c>
      <c r="B598" s="118">
        <v>506</v>
      </c>
      <c r="C598" s="27" t="s">
        <v>517</v>
      </c>
      <c r="D598" s="34">
        <f t="shared" si="50"/>
        <v>0</v>
      </c>
      <c r="E598" s="34">
        <f t="shared" si="51"/>
        <v>0</v>
      </c>
      <c r="F598" s="34" t="str">
        <f t="shared" si="53"/>
        <v/>
      </c>
    </row>
    <row r="599" spans="1:6">
      <c r="A599" s="27" t="str">
        <f t="shared" si="52"/>
        <v>506</v>
      </c>
      <c r="B599" s="118">
        <v>5060</v>
      </c>
      <c r="C599" s="27" t="s">
        <v>517</v>
      </c>
      <c r="D599" s="34">
        <f t="shared" si="50"/>
        <v>0</v>
      </c>
      <c r="E599" s="34">
        <f t="shared" si="51"/>
        <v>0</v>
      </c>
      <c r="F599" s="34" t="str">
        <f t="shared" si="53"/>
        <v/>
      </c>
    </row>
    <row r="600" spans="1:6">
      <c r="A600" s="27" t="str">
        <f t="shared" si="52"/>
        <v>50</v>
      </c>
      <c r="B600" s="118">
        <v>509</v>
      </c>
      <c r="C600" s="27" t="s">
        <v>406</v>
      </c>
      <c r="D600" s="34">
        <f t="shared" si="50"/>
        <v>0</v>
      </c>
      <c r="E600" s="34">
        <f t="shared" si="51"/>
        <v>0</v>
      </c>
      <c r="F600" s="34" t="str">
        <f t="shared" si="53"/>
        <v/>
      </c>
    </row>
    <row r="601" spans="1:6">
      <c r="A601" s="27" t="str">
        <f t="shared" si="52"/>
        <v>509</v>
      </c>
      <c r="B601" s="118">
        <v>5090</v>
      </c>
      <c r="C601" s="27" t="s">
        <v>406</v>
      </c>
      <c r="D601" s="34">
        <f t="shared" si="50"/>
        <v>0</v>
      </c>
      <c r="E601" s="34">
        <f t="shared" si="51"/>
        <v>0</v>
      </c>
      <c r="F601" s="34" t="str">
        <f t="shared" si="53"/>
        <v/>
      </c>
    </row>
    <row r="602" spans="1:6">
      <c r="A602" s="27" t="str">
        <f t="shared" si="52"/>
        <v>5</v>
      </c>
      <c r="B602" s="118">
        <v>51</v>
      </c>
      <c r="C602" s="27" t="s">
        <v>572</v>
      </c>
      <c r="D602" s="34">
        <f t="shared" si="50"/>
        <v>0</v>
      </c>
      <c r="E602" s="34">
        <f t="shared" si="51"/>
        <v>0</v>
      </c>
      <c r="F602" s="34" t="str">
        <f t="shared" si="53"/>
        <v/>
      </c>
    </row>
    <row r="603" spans="1:6">
      <c r="A603" s="27" t="str">
        <f t="shared" si="52"/>
        <v>51</v>
      </c>
      <c r="B603" s="118">
        <v>510</v>
      </c>
      <c r="C603" s="27" t="s">
        <v>513</v>
      </c>
      <c r="D603" s="34">
        <f t="shared" si="50"/>
        <v>0</v>
      </c>
      <c r="E603" s="34">
        <f t="shared" si="51"/>
        <v>0</v>
      </c>
      <c r="F603" s="34" t="str">
        <f t="shared" si="53"/>
        <v/>
      </c>
    </row>
    <row r="604" spans="1:6">
      <c r="A604" s="27" t="str">
        <f t="shared" si="52"/>
        <v>510</v>
      </c>
      <c r="B604" s="118">
        <v>5100</v>
      </c>
      <c r="C604" s="27" t="s">
        <v>573</v>
      </c>
      <c r="D604" s="34">
        <f t="shared" si="50"/>
        <v>0</v>
      </c>
      <c r="E604" s="34">
        <f t="shared" si="51"/>
        <v>0</v>
      </c>
      <c r="F604" s="34" t="str">
        <f t="shared" si="53"/>
        <v/>
      </c>
    </row>
    <row r="605" spans="1:6">
      <c r="A605" s="27" t="str">
        <f t="shared" si="52"/>
        <v>51</v>
      </c>
      <c r="B605" s="118">
        <v>511</v>
      </c>
      <c r="C605" s="27" t="s">
        <v>399</v>
      </c>
      <c r="D605" s="34">
        <f t="shared" si="50"/>
        <v>0</v>
      </c>
      <c r="E605" s="34">
        <f t="shared" si="51"/>
        <v>0</v>
      </c>
      <c r="F605" s="34" t="str">
        <f t="shared" si="53"/>
        <v/>
      </c>
    </row>
    <row r="606" spans="1:6">
      <c r="A606" s="27" t="str">
        <f t="shared" si="52"/>
        <v>511</v>
      </c>
      <c r="B606" s="118">
        <v>5110</v>
      </c>
      <c r="C606" s="27" t="s">
        <v>574</v>
      </c>
      <c r="D606" s="34">
        <f t="shared" si="50"/>
        <v>0</v>
      </c>
      <c r="E606" s="34">
        <f t="shared" si="51"/>
        <v>0</v>
      </c>
      <c r="F606" s="34" t="str">
        <f t="shared" si="53"/>
        <v/>
      </c>
    </row>
    <row r="607" spans="1:6">
      <c r="A607" s="27" t="str">
        <f t="shared" si="52"/>
        <v>51</v>
      </c>
      <c r="B607" s="118">
        <v>512</v>
      </c>
      <c r="C607" s="27" t="s">
        <v>400</v>
      </c>
      <c r="D607" s="34">
        <f t="shared" si="50"/>
        <v>0</v>
      </c>
      <c r="E607" s="34">
        <f t="shared" si="51"/>
        <v>0</v>
      </c>
      <c r="F607" s="34" t="str">
        <f t="shared" si="53"/>
        <v/>
      </c>
    </row>
    <row r="608" spans="1:6">
      <c r="A608" s="27" t="str">
        <f t="shared" si="52"/>
        <v>512</v>
      </c>
      <c r="B608" s="118">
        <v>5120</v>
      </c>
      <c r="C608" s="27" t="s">
        <v>575</v>
      </c>
      <c r="D608" s="34">
        <f t="shared" si="50"/>
        <v>0</v>
      </c>
      <c r="E608" s="34">
        <f t="shared" si="51"/>
        <v>0</v>
      </c>
      <c r="F608" s="34" t="str">
        <f t="shared" si="53"/>
        <v/>
      </c>
    </row>
    <row r="609" spans="1:6">
      <c r="A609" s="27" t="str">
        <f t="shared" si="52"/>
        <v>51</v>
      </c>
      <c r="B609" s="118">
        <v>513</v>
      </c>
      <c r="C609" s="27" t="s">
        <v>571</v>
      </c>
      <c r="D609" s="34">
        <f t="shared" si="50"/>
        <v>0</v>
      </c>
      <c r="E609" s="34">
        <f t="shared" si="51"/>
        <v>0</v>
      </c>
      <c r="F609" s="34" t="str">
        <f t="shared" si="53"/>
        <v/>
      </c>
    </row>
    <row r="610" spans="1:6">
      <c r="A610" s="27" t="str">
        <f t="shared" si="52"/>
        <v>513</v>
      </c>
      <c r="B610" s="118">
        <v>5130</v>
      </c>
      <c r="C610" s="27" t="s">
        <v>576</v>
      </c>
      <c r="D610" s="34">
        <f t="shared" si="50"/>
        <v>0</v>
      </c>
      <c r="E610" s="34">
        <f t="shared" si="51"/>
        <v>0</v>
      </c>
      <c r="F610" s="34" t="str">
        <f t="shared" si="53"/>
        <v/>
      </c>
    </row>
    <row r="611" spans="1:6">
      <c r="A611" s="27" t="str">
        <f t="shared" si="52"/>
        <v>51</v>
      </c>
      <c r="B611" s="118">
        <v>514</v>
      </c>
      <c r="C611" s="27" t="s">
        <v>402</v>
      </c>
      <c r="D611" s="34">
        <f t="shared" si="50"/>
        <v>0</v>
      </c>
      <c r="E611" s="34">
        <f t="shared" si="51"/>
        <v>0</v>
      </c>
      <c r="F611" s="34" t="str">
        <f t="shared" si="53"/>
        <v/>
      </c>
    </row>
    <row r="612" spans="1:6">
      <c r="A612" s="27" t="str">
        <f t="shared" si="52"/>
        <v>514</v>
      </c>
      <c r="B612" s="118">
        <v>5140</v>
      </c>
      <c r="C612" s="27" t="s">
        <v>577</v>
      </c>
      <c r="D612" s="34">
        <f t="shared" si="50"/>
        <v>0</v>
      </c>
      <c r="E612" s="34">
        <f t="shared" si="51"/>
        <v>0</v>
      </c>
      <c r="F612" s="34" t="str">
        <f t="shared" si="53"/>
        <v/>
      </c>
    </row>
    <row r="613" spans="1:6">
      <c r="A613" s="27" t="str">
        <f t="shared" si="52"/>
        <v>51</v>
      </c>
      <c r="B613" s="118">
        <v>515</v>
      </c>
      <c r="C613" s="27" t="s">
        <v>403</v>
      </c>
      <c r="D613" s="34">
        <f t="shared" si="50"/>
        <v>0</v>
      </c>
      <c r="E613" s="34">
        <f t="shared" si="51"/>
        <v>0</v>
      </c>
      <c r="F613" s="34" t="str">
        <f t="shared" si="53"/>
        <v/>
      </c>
    </row>
    <row r="614" spans="1:6">
      <c r="A614" s="27" t="str">
        <f t="shared" si="52"/>
        <v>515</v>
      </c>
      <c r="B614" s="118">
        <v>5150</v>
      </c>
      <c r="C614" s="27" t="s">
        <v>578</v>
      </c>
      <c r="D614" s="34">
        <f t="shared" si="50"/>
        <v>0</v>
      </c>
      <c r="E614" s="34">
        <f t="shared" si="51"/>
        <v>0</v>
      </c>
      <c r="F614" s="34" t="str">
        <f t="shared" si="53"/>
        <v/>
      </c>
    </row>
    <row r="615" spans="1:6">
      <c r="A615" s="27" t="str">
        <f t="shared" si="52"/>
        <v>51</v>
      </c>
      <c r="B615" s="118">
        <v>516</v>
      </c>
      <c r="C615" s="27" t="s">
        <v>517</v>
      </c>
      <c r="D615" s="34">
        <f t="shared" si="50"/>
        <v>0</v>
      </c>
      <c r="E615" s="34">
        <f t="shared" si="51"/>
        <v>0</v>
      </c>
      <c r="F615" s="34" t="str">
        <f t="shared" si="53"/>
        <v/>
      </c>
    </row>
    <row r="616" spans="1:6">
      <c r="A616" s="27" t="str">
        <f t="shared" si="52"/>
        <v>516</v>
      </c>
      <c r="B616" s="118">
        <v>5160</v>
      </c>
      <c r="C616" s="27" t="s">
        <v>579</v>
      </c>
      <c r="D616" s="34">
        <f t="shared" si="50"/>
        <v>0</v>
      </c>
      <c r="E616" s="34">
        <f t="shared" si="51"/>
        <v>0</v>
      </c>
      <c r="F616" s="34" t="str">
        <f t="shared" si="53"/>
        <v/>
      </c>
    </row>
    <row r="617" spans="1:6">
      <c r="A617" s="27" t="str">
        <f t="shared" si="52"/>
        <v>51</v>
      </c>
      <c r="B617" s="118">
        <v>519</v>
      </c>
      <c r="C617" s="27" t="s">
        <v>406</v>
      </c>
      <c r="D617" s="34">
        <f t="shared" si="50"/>
        <v>0</v>
      </c>
      <c r="E617" s="34">
        <f t="shared" si="51"/>
        <v>0</v>
      </c>
      <c r="F617" s="34" t="str">
        <f t="shared" si="53"/>
        <v/>
      </c>
    </row>
    <row r="618" spans="1:6">
      <c r="A618" s="27" t="str">
        <f t="shared" si="52"/>
        <v>519</v>
      </c>
      <c r="B618" s="118">
        <v>5190</v>
      </c>
      <c r="C618" s="27" t="s">
        <v>580</v>
      </c>
      <c r="D618" s="34">
        <f t="shared" si="50"/>
        <v>0</v>
      </c>
      <c r="E618" s="34">
        <f t="shared" si="51"/>
        <v>0</v>
      </c>
      <c r="F618" s="34" t="str">
        <f t="shared" si="53"/>
        <v/>
      </c>
    </row>
    <row r="619" spans="1:6">
      <c r="A619" s="27" t="str">
        <f t="shared" si="52"/>
        <v>5</v>
      </c>
      <c r="B619" s="118">
        <v>52</v>
      </c>
      <c r="C619" s="27" t="s">
        <v>407</v>
      </c>
      <c r="D619" s="34">
        <f t="shared" si="50"/>
        <v>0</v>
      </c>
      <c r="E619" s="34">
        <f t="shared" si="51"/>
        <v>0</v>
      </c>
      <c r="F619" s="34" t="str">
        <f t="shared" si="53"/>
        <v/>
      </c>
    </row>
    <row r="620" spans="1:6">
      <c r="A620" s="27" t="str">
        <f t="shared" si="52"/>
        <v>52</v>
      </c>
      <c r="B620" s="118">
        <v>520</v>
      </c>
      <c r="C620" s="27" t="s">
        <v>408</v>
      </c>
      <c r="D620" s="34">
        <f t="shared" si="50"/>
        <v>0</v>
      </c>
      <c r="E620" s="34">
        <f t="shared" si="51"/>
        <v>0</v>
      </c>
      <c r="F620" s="34" t="str">
        <f t="shared" si="53"/>
        <v/>
      </c>
    </row>
    <row r="621" spans="1:6">
      <c r="A621" s="27" t="str">
        <f t="shared" si="52"/>
        <v>520</v>
      </c>
      <c r="B621" s="118">
        <v>5200</v>
      </c>
      <c r="C621" s="27" t="s">
        <v>408</v>
      </c>
      <c r="D621" s="34">
        <f t="shared" si="50"/>
        <v>0</v>
      </c>
      <c r="E621" s="34">
        <f t="shared" si="51"/>
        <v>0</v>
      </c>
      <c r="F621" s="34" t="str">
        <f t="shared" si="53"/>
        <v/>
      </c>
    </row>
    <row r="622" spans="1:6">
      <c r="A622" s="27" t="str">
        <f t="shared" si="52"/>
        <v>52</v>
      </c>
      <c r="B622" s="118">
        <v>521</v>
      </c>
      <c r="C622" s="27" t="s">
        <v>581</v>
      </c>
      <c r="D622" s="34">
        <f t="shared" si="50"/>
        <v>0</v>
      </c>
      <c r="E622" s="34">
        <f t="shared" si="51"/>
        <v>0</v>
      </c>
      <c r="F622" s="34" t="str">
        <f t="shared" si="53"/>
        <v/>
      </c>
    </row>
    <row r="623" spans="1:6">
      <c r="A623" s="27" t="str">
        <f t="shared" si="52"/>
        <v>521</v>
      </c>
      <c r="B623" s="118">
        <v>5210</v>
      </c>
      <c r="C623" s="27" t="s">
        <v>581</v>
      </c>
      <c r="D623" s="34">
        <f t="shared" si="50"/>
        <v>0</v>
      </c>
      <c r="E623" s="34">
        <f t="shared" si="51"/>
        <v>0</v>
      </c>
      <c r="F623" s="34" t="str">
        <f t="shared" si="53"/>
        <v/>
      </c>
    </row>
    <row r="624" spans="1:6">
      <c r="A624" s="27" t="str">
        <f t="shared" si="52"/>
        <v>52</v>
      </c>
      <c r="B624" s="118">
        <v>529</v>
      </c>
      <c r="C624" s="27" t="s">
        <v>411</v>
      </c>
      <c r="D624" s="34">
        <f t="shared" si="50"/>
        <v>0</v>
      </c>
      <c r="E624" s="34">
        <f t="shared" si="51"/>
        <v>0</v>
      </c>
      <c r="F624" s="34" t="str">
        <f t="shared" si="53"/>
        <v/>
      </c>
    </row>
    <row r="625" spans="1:6">
      <c r="A625" s="27" t="str">
        <f t="shared" si="52"/>
        <v>529</v>
      </c>
      <c r="B625" s="118">
        <v>5290</v>
      </c>
      <c r="C625" s="27" t="s">
        <v>411</v>
      </c>
      <c r="D625" s="34">
        <f t="shared" si="50"/>
        <v>0</v>
      </c>
      <c r="E625" s="34">
        <f t="shared" si="51"/>
        <v>0</v>
      </c>
      <c r="F625" s="34" t="str">
        <f t="shared" si="53"/>
        <v/>
      </c>
    </row>
    <row r="626" spans="1:6">
      <c r="A626" s="27" t="str">
        <f t="shared" si="52"/>
        <v>5</v>
      </c>
      <c r="B626" s="118">
        <v>54</v>
      </c>
      <c r="C626" s="27" t="s">
        <v>412</v>
      </c>
      <c r="D626" s="34">
        <f t="shared" si="50"/>
        <v>0</v>
      </c>
      <c r="E626" s="34">
        <f t="shared" si="51"/>
        <v>0</v>
      </c>
      <c r="F626" s="34" t="str">
        <f t="shared" si="53"/>
        <v/>
      </c>
    </row>
    <row r="627" spans="1:6">
      <c r="A627" s="27" t="str">
        <f t="shared" si="52"/>
        <v>54</v>
      </c>
      <c r="B627" s="118">
        <v>540</v>
      </c>
      <c r="C627" s="27" t="s">
        <v>161</v>
      </c>
      <c r="D627" s="34">
        <f t="shared" si="50"/>
        <v>0</v>
      </c>
      <c r="E627" s="34">
        <f t="shared" si="51"/>
        <v>0</v>
      </c>
      <c r="F627" s="34" t="str">
        <f t="shared" si="53"/>
        <v/>
      </c>
    </row>
    <row r="628" spans="1:6">
      <c r="A628" s="27" t="str">
        <f t="shared" si="52"/>
        <v>540</v>
      </c>
      <c r="B628" s="118">
        <v>5400</v>
      </c>
      <c r="C628" s="27" t="s">
        <v>582</v>
      </c>
      <c r="D628" s="34">
        <f t="shared" si="50"/>
        <v>0</v>
      </c>
      <c r="E628" s="34">
        <f t="shared" si="51"/>
        <v>0</v>
      </c>
      <c r="F628" s="34" t="str">
        <f t="shared" si="53"/>
        <v/>
      </c>
    </row>
    <row r="629" spans="1:6">
      <c r="A629" s="27" t="str">
        <f t="shared" si="52"/>
        <v>54</v>
      </c>
      <c r="B629" s="118">
        <v>541</v>
      </c>
      <c r="C629" s="27" t="s">
        <v>162</v>
      </c>
      <c r="D629" s="34">
        <f t="shared" si="50"/>
        <v>0</v>
      </c>
      <c r="E629" s="34">
        <f t="shared" si="51"/>
        <v>0</v>
      </c>
      <c r="F629" s="34" t="str">
        <f t="shared" si="53"/>
        <v/>
      </c>
    </row>
    <row r="630" spans="1:6">
      <c r="A630" s="27" t="str">
        <f t="shared" si="52"/>
        <v>541</v>
      </c>
      <c r="B630" s="118">
        <v>5410</v>
      </c>
      <c r="C630" s="27" t="s">
        <v>414</v>
      </c>
      <c r="D630" s="34">
        <f t="shared" si="50"/>
        <v>0</v>
      </c>
      <c r="E630" s="34">
        <f t="shared" si="51"/>
        <v>0</v>
      </c>
      <c r="F630" s="34" t="str">
        <f t="shared" si="53"/>
        <v/>
      </c>
    </row>
    <row r="631" spans="1:6">
      <c r="A631" s="27" t="str">
        <f t="shared" si="52"/>
        <v>54</v>
      </c>
      <c r="B631" s="118">
        <v>542</v>
      </c>
      <c r="C631" s="27" t="s">
        <v>163</v>
      </c>
      <c r="D631" s="34">
        <f t="shared" si="50"/>
        <v>0</v>
      </c>
      <c r="E631" s="34">
        <f t="shared" si="51"/>
        <v>0</v>
      </c>
      <c r="F631" s="34" t="str">
        <f t="shared" si="53"/>
        <v/>
      </c>
    </row>
    <row r="632" spans="1:6">
      <c r="A632" s="27" t="str">
        <f t="shared" si="52"/>
        <v>542</v>
      </c>
      <c r="B632" s="118">
        <v>5420</v>
      </c>
      <c r="C632" s="27" t="s">
        <v>415</v>
      </c>
      <c r="D632" s="34">
        <f t="shared" si="50"/>
        <v>0</v>
      </c>
      <c r="E632" s="34">
        <f t="shared" si="51"/>
        <v>0</v>
      </c>
      <c r="F632" s="34" t="str">
        <f t="shared" si="53"/>
        <v/>
      </c>
    </row>
    <row r="633" spans="1:6">
      <c r="A633" s="27" t="str">
        <f t="shared" si="52"/>
        <v>54</v>
      </c>
      <c r="B633" s="118">
        <v>543</v>
      </c>
      <c r="C633" s="27" t="s">
        <v>164</v>
      </c>
      <c r="D633" s="34">
        <f t="shared" si="50"/>
        <v>0</v>
      </c>
      <c r="E633" s="34">
        <f t="shared" si="51"/>
        <v>0</v>
      </c>
      <c r="F633" s="34" t="str">
        <f t="shared" si="53"/>
        <v/>
      </c>
    </row>
    <row r="634" spans="1:6">
      <c r="A634" s="27" t="str">
        <f t="shared" si="52"/>
        <v>543</v>
      </c>
      <c r="B634" s="118">
        <v>5430</v>
      </c>
      <c r="C634" s="27" t="s">
        <v>416</v>
      </c>
      <c r="D634" s="34">
        <f t="shared" si="50"/>
        <v>0</v>
      </c>
      <c r="E634" s="34">
        <f t="shared" si="51"/>
        <v>0</v>
      </c>
      <c r="F634" s="34" t="str">
        <f t="shared" si="53"/>
        <v/>
      </c>
    </row>
    <row r="635" spans="1:6">
      <c r="A635" s="27" t="str">
        <f t="shared" si="52"/>
        <v>54</v>
      </c>
      <c r="B635" s="118">
        <v>544</v>
      </c>
      <c r="C635" s="27" t="s">
        <v>165</v>
      </c>
      <c r="D635" s="34">
        <f t="shared" si="50"/>
        <v>0</v>
      </c>
      <c r="E635" s="34">
        <f t="shared" si="51"/>
        <v>0</v>
      </c>
      <c r="F635" s="34" t="str">
        <f t="shared" si="53"/>
        <v/>
      </c>
    </row>
    <row r="636" spans="1:6">
      <c r="A636" s="27" t="str">
        <f t="shared" si="52"/>
        <v>544</v>
      </c>
      <c r="B636" s="118">
        <v>5440</v>
      </c>
      <c r="C636" s="27" t="s">
        <v>583</v>
      </c>
      <c r="D636" s="34">
        <f t="shared" si="50"/>
        <v>0</v>
      </c>
      <c r="E636" s="34">
        <f t="shared" si="51"/>
        <v>0</v>
      </c>
      <c r="F636" s="34" t="str">
        <f t="shared" si="53"/>
        <v/>
      </c>
    </row>
    <row r="637" spans="1:6">
      <c r="A637" s="27" t="str">
        <f t="shared" si="52"/>
        <v>54</v>
      </c>
      <c r="B637" s="118">
        <v>545</v>
      </c>
      <c r="C637" s="27" t="s">
        <v>166</v>
      </c>
      <c r="D637" s="34">
        <f t="shared" si="50"/>
        <v>0</v>
      </c>
      <c r="E637" s="34">
        <f t="shared" si="51"/>
        <v>0</v>
      </c>
      <c r="F637" s="34" t="str">
        <f t="shared" si="53"/>
        <v/>
      </c>
    </row>
    <row r="638" spans="1:6">
      <c r="A638" s="27" t="str">
        <f t="shared" si="52"/>
        <v>545</v>
      </c>
      <c r="B638" s="118">
        <v>5450</v>
      </c>
      <c r="C638" s="27" t="s">
        <v>418</v>
      </c>
      <c r="D638" s="34">
        <f t="shared" si="50"/>
        <v>0</v>
      </c>
      <c r="E638" s="34">
        <f t="shared" si="51"/>
        <v>0</v>
      </c>
      <c r="F638" s="34" t="str">
        <f t="shared" si="53"/>
        <v/>
      </c>
    </row>
    <row r="639" spans="1:6">
      <c r="A639" s="27" t="str">
        <f t="shared" si="52"/>
        <v>54</v>
      </c>
      <c r="B639" s="118">
        <v>546</v>
      </c>
      <c r="C639" s="27" t="s">
        <v>167</v>
      </c>
      <c r="D639" s="34">
        <f t="shared" si="50"/>
        <v>0</v>
      </c>
      <c r="E639" s="34">
        <f t="shared" si="51"/>
        <v>0</v>
      </c>
      <c r="F639" s="34" t="str">
        <f t="shared" si="53"/>
        <v/>
      </c>
    </row>
    <row r="640" spans="1:6">
      <c r="A640" s="27" t="str">
        <f t="shared" si="52"/>
        <v>546</v>
      </c>
      <c r="B640" s="118">
        <v>5460</v>
      </c>
      <c r="C640" s="27" t="s">
        <v>419</v>
      </c>
      <c r="D640" s="34">
        <f t="shared" si="50"/>
        <v>0</v>
      </c>
      <c r="E640" s="34">
        <f t="shared" si="51"/>
        <v>0</v>
      </c>
      <c r="F640" s="34" t="str">
        <f t="shared" si="53"/>
        <v/>
      </c>
    </row>
    <row r="641" spans="1:6">
      <c r="A641" s="27" t="str">
        <f t="shared" si="52"/>
        <v>54</v>
      </c>
      <c r="B641" s="118">
        <v>547</v>
      </c>
      <c r="C641" s="27" t="s">
        <v>168</v>
      </c>
      <c r="D641" s="34">
        <f t="shared" si="50"/>
        <v>0</v>
      </c>
      <c r="E641" s="34">
        <f t="shared" si="51"/>
        <v>0</v>
      </c>
      <c r="F641" s="34" t="str">
        <f t="shared" si="53"/>
        <v/>
      </c>
    </row>
    <row r="642" spans="1:6">
      <c r="A642" s="27" t="str">
        <f t="shared" si="52"/>
        <v>547</v>
      </c>
      <c r="B642" s="118">
        <v>5470</v>
      </c>
      <c r="C642" s="27" t="s">
        <v>420</v>
      </c>
      <c r="D642" s="34">
        <f t="shared" si="50"/>
        <v>0</v>
      </c>
      <c r="E642" s="34">
        <f t="shared" si="51"/>
        <v>0</v>
      </c>
      <c r="F642" s="34" t="str">
        <f t="shared" si="53"/>
        <v/>
      </c>
    </row>
    <row r="643" spans="1:6">
      <c r="A643" s="27" t="str">
        <f t="shared" si="52"/>
        <v>54</v>
      </c>
      <c r="B643" s="118">
        <v>548</v>
      </c>
      <c r="C643" s="27" t="s">
        <v>169</v>
      </c>
      <c r="D643" s="34">
        <f t="shared" si="50"/>
        <v>0</v>
      </c>
      <c r="E643" s="34">
        <f t="shared" si="51"/>
        <v>0</v>
      </c>
      <c r="F643" s="34" t="str">
        <f t="shared" si="53"/>
        <v/>
      </c>
    </row>
    <row r="644" spans="1:6">
      <c r="A644" s="27" t="str">
        <f t="shared" si="52"/>
        <v>548</v>
      </c>
      <c r="B644" s="118">
        <v>5480</v>
      </c>
      <c r="C644" s="27" t="s">
        <v>421</v>
      </c>
      <c r="D644" s="34">
        <f t="shared" si="50"/>
        <v>0</v>
      </c>
      <c r="E644" s="34">
        <f t="shared" si="51"/>
        <v>0</v>
      </c>
      <c r="F644" s="34" t="str">
        <f t="shared" si="53"/>
        <v/>
      </c>
    </row>
    <row r="645" spans="1:6">
      <c r="A645" s="27" t="str">
        <f t="shared" si="52"/>
        <v>5</v>
      </c>
      <c r="B645" s="118">
        <v>55</v>
      </c>
      <c r="C645" s="27" t="s">
        <v>584</v>
      </c>
      <c r="D645" s="34">
        <f t="shared" si="50"/>
        <v>0</v>
      </c>
      <c r="E645" s="34">
        <f t="shared" si="51"/>
        <v>0</v>
      </c>
      <c r="F645" s="34" t="str">
        <f t="shared" si="53"/>
        <v/>
      </c>
    </row>
    <row r="646" spans="1:6">
      <c r="A646" s="27" t="str">
        <f t="shared" si="52"/>
        <v>55</v>
      </c>
      <c r="B646" s="118">
        <v>550</v>
      </c>
      <c r="C646" s="27" t="s">
        <v>161</v>
      </c>
      <c r="D646" s="34">
        <f t="shared" si="50"/>
        <v>0</v>
      </c>
      <c r="E646" s="34">
        <f t="shared" si="51"/>
        <v>0</v>
      </c>
      <c r="F646" s="34" t="str">
        <f t="shared" si="53"/>
        <v/>
      </c>
    </row>
    <row r="647" spans="1:6">
      <c r="A647" s="27" t="str">
        <f t="shared" si="52"/>
        <v>550</v>
      </c>
      <c r="B647" s="118">
        <v>5500</v>
      </c>
      <c r="C647" s="27" t="s">
        <v>585</v>
      </c>
      <c r="D647" s="34">
        <f t="shared" si="50"/>
        <v>0</v>
      </c>
      <c r="E647" s="34">
        <f t="shared" si="51"/>
        <v>0</v>
      </c>
      <c r="F647" s="34" t="str">
        <f t="shared" si="53"/>
        <v/>
      </c>
    </row>
    <row r="648" spans="1:6">
      <c r="A648" s="27" t="str">
        <f t="shared" si="52"/>
        <v>55</v>
      </c>
      <c r="B648" s="118">
        <v>551</v>
      </c>
      <c r="C648" s="27" t="s">
        <v>162</v>
      </c>
      <c r="D648" s="34">
        <f t="shared" ref="D648:D711" si="54">IF(LEN(B648)&lt;4,SUMIF(SgNr,$B648,SgAnfBestand),SUMIF(DeKontoNr,B648,DeAnfBestand))</f>
        <v>0</v>
      </c>
      <c r="E648" s="34">
        <f t="shared" ref="E648:E711" si="55">IF(LEN(B648)&lt;4,SUMIF(SgNr,$B648,SgEndBestand),IF(B648&lt;3000,D648+SUMIF(DeKontoNr,B648,DeBuchBetrag),SUMIF(DeKontoNr,B648,DeBuchBetrag)))</f>
        <v>0</v>
      </c>
      <c r="F648" s="34" t="str">
        <f t="shared" si="53"/>
        <v/>
      </c>
    </row>
    <row r="649" spans="1:6">
      <c r="A649" s="27" t="str">
        <f t="shared" si="52"/>
        <v>551</v>
      </c>
      <c r="B649" s="118">
        <v>5510</v>
      </c>
      <c r="C649" s="27" t="s">
        <v>424</v>
      </c>
      <c r="D649" s="34">
        <f t="shared" si="54"/>
        <v>0</v>
      </c>
      <c r="E649" s="34">
        <f t="shared" si="55"/>
        <v>0</v>
      </c>
      <c r="F649" s="34" t="str">
        <f t="shared" si="53"/>
        <v/>
      </c>
    </row>
    <row r="650" spans="1:6">
      <c r="A650" s="27" t="str">
        <f t="shared" si="52"/>
        <v>55</v>
      </c>
      <c r="B650" s="118">
        <v>552</v>
      </c>
      <c r="C650" s="27" t="s">
        <v>163</v>
      </c>
      <c r="D650" s="34">
        <f t="shared" si="54"/>
        <v>0</v>
      </c>
      <c r="E650" s="34">
        <f t="shared" si="55"/>
        <v>0</v>
      </c>
      <c r="F650" s="34" t="str">
        <f t="shared" si="53"/>
        <v/>
      </c>
    </row>
    <row r="651" spans="1:6">
      <c r="A651" s="27" t="str">
        <f t="shared" ref="A651:A714" si="56">IF(LEN($B651)=4,LEFT($B651,3),IF(LEN($B651)=3,LEFT($B651,2),IF(LEN($B651)=2,LEFT($B651,1),"")))</f>
        <v>552</v>
      </c>
      <c r="B651" s="118">
        <v>5520</v>
      </c>
      <c r="C651" s="27" t="s">
        <v>425</v>
      </c>
      <c r="D651" s="34">
        <f t="shared" si="54"/>
        <v>0</v>
      </c>
      <c r="E651" s="34">
        <f t="shared" si="55"/>
        <v>0</v>
      </c>
      <c r="F651" s="34" t="str">
        <f t="shared" ref="F651:F714" si="57">IF(OR(B651=1,B651=3,B651=5,B651=7,B651=9000),E651-D651,IF(OR(B651=2,B651=4,B651=6,B651=8,B651=9001),-(E651-D651),""))</f>
        <v/>
      </c>
    </row>
    <row r="652" spans="1:6">
      <c r="A652" s="27" t="str">
        <f t="shared" si="56"/>
        <v>55</v>
      </c>
      <c r="B652" s="118">
        <v>553</v>
      </c>
      <c r="C652" s="27" t="s">
        <v>164</v>
      </c>
      <c r="D652" s="34">
        <f t="shared" si="54"/>
        <v>0</v>
      </c>
      <c r="E652" s="34">
        <f t="shared" si="55"/>
        <v>0</v>
      </c>
      <c r="F652" s="34" t="str">
        <f t="shared" si="57"/>
        <v/>
      </c>
    </row>
    <row r="653" spans="1:6">
      <c r="A653" s="27" t="str">
        <f t="shared" si="56"/>
        <v>553</v>
      </c>
      <c r="B653" s="118">
        <v>5530</v>
      </c>
      <c r="C653" s="27" t="s">
        <v>426</v>
      </c>
      <c r="D653" s="34">
        <f t="shared" si="54"/>
        <v>0</v>
      </c>
      <c r="E653" s="34">
        <f t="shared" si="55"/>
        <v>0</v>
      </c>
      <c r="F653" s="34" t="str">
        <f t="shared" si="57"/>
        <v/>
      </c>
    </row>
    <row r="654" spans="1:6">
      <c r="A654" s="27" t="str">
        <f t="shared" si="56"/>
        <v>55</v>
      </c>
      <c r="B654" s="118">
        <v>554</v>
      </c>
      <c r="C654" s="27" t="s">
        <v>165</v>
      </c>
      <c r="D654" s="34">
        <f t="shared" si="54"/>
        <v>0</v>
      </c>
      <c r="E654" s="34">
        <f t="shared" si="55"/>
        <v>0</v>
      </c>
      <c r="F654" s="34" t="str">
        <f t="shared" si="57"/>
        <v/>
      </c>
    </row>
    <row r="655" spans="1:6">
      <c r="A655" s="27" t="str">
        <f t="shared" si="56"/>
        <v>554</v>
      </c>
      <c r="B655" s="118">
        <v>5540</v>
      </c>
      <c r="C655" s="27" t="s">
        <v>427</v>
      </c>
      <c r="D655" s="34">
        <f t="shared" si="54"/>
        <v>0</v>
      </c>
      <c r="E655" s="34">
        <f t="shared" si="55"/>
        <v>0</v>
      </c>
      <c r="F655" s="34" t="str">
        <f t="shared" si="57"/>
        <v/>
      </c>
    </row>
    <row r="656" spans="1:6">
      <c r="A656" s="27" t="str">
        <f t="shared" si="56"/>
        <v>55</v>
      </c>
      <c r="B656" s="118">
        <v>555</v>
      </c>
      <c r="C656" s="27" t="s">
        <v>166</v>
      </c>
      <c r="D656" s="34">
        <f t="shared" si="54"/>
        <v>0</v>
      </c>
      <c r="E656" s="34">
        <f t="shared" si="55"/>
        <v>0</v>
      </c>
      <c r="F656" s="34" t="str">
        <f t="shared" si="57"/>
        <v/>
      </c>
    </row>
    <row r="657" spans="1:6">
      <c r="A657" s="27" t="str">
        <f t="shared" si="56"/>
        <v>555</v>
      </c>
      <c r="B657" s="118">
        <v>5550</v>
      </c>
      <c r="C657" s="27" t="s">
        <v>428</v>
      </c>
      <c r="D657" s="34">
        <f t="shared" si="54"/>
        <v>0</v>
      </c>
      <c r="E657" s="34">
        <f t="shared" si="55"/>
        <v>0</v>
      </c>
      <c r="F657" s="34" t="str">
        <f t="shared" si="57"/>
        <v/>
      </c>
    </row>
    <row r="658" spans="1:6">
      <c r="A658" s="27" t="str">
        <f t="shared" si="56"/>
        <v>55</v>
      </c>
      <c r="B658" s="118">
        <v>556</v>
      </c>
      <c r="C658" s="27" t="s">
        <v>167</v>
      </c>
      <c r="D658" s="34">
        <f t="shared" si="54"/>
        <v>0</v>
      </c>
      <c r="E658" s="34">
        <f t="shared" si="55"/>
        <v>0</v>
      </c>
      <c r="F658" s="34" t="str">
        <f t="shared" si="57"/>
        <v/>
      </c>
    </row>
    <row r="659" spans="1:6">
      <c r="A659" s="27" t="str">
        <f t="shared" si="56"/>
        <v>556</v>
      </c>
      <c r="B659" s="118">
        <v>5560</v>
      </c>
      <c r="C659" s="27" t="s">
        <v>429</v>
      </c>
      <c r="D659" s="34">
        <f t="shared" si="54"/>
        <v>0</v>
      </c>
      <c r="E659" s="34">
        <f t="shared" si="55"/>
        <v>0</v>
      </c>
      <c r="F659" s="34" t="str">
        <f t="shared" si="57"/>
        <v/>
      </c>
    </row>
    <row r="660" spans="1:6">
      <c r="A660" s="27" t="str">
        <f t="shared" si="56"/>
        <v>55</v>
      </c>
      <c r="B660" s="118">
        <v>557</v>
      </c>
      <c r="C660" s="27" t="s">
        <v>168</v>
      </c>
      <c r="D660" s="34">
        <f t="shared" si="54"/>
        <v>0</v>
      </c>
      <c r="E660" s="34">
        <f t="shared" si="55"/>
        <v>0</v>
      </c>
      <c r="F660" s="34" t="str">
        <f t="shared" si="57"/>
        <v/>
      </c>
    </row>
    <row r="661" spans="1:6">
      <c r="A661" s="27" t="str">
        <f t="shared" si="56"/>
        <v>557</v>
      </c>
      <c r="B661" s="118">
        <v>5570</v>
      </c>
      <c r="C661" s="27" t="s">
        <v>430</v>
      </c>
      <c r="D661" s="34">
        <f t="shared" si="54"/>
        <v>0</v>
      </c>
      <c r="E661" s="34">
        <f t="shared" si="55"/>
        <v>0</v>
      </c>
      <c r="F661" s="34" t="str">
        <f t="shared" si="57"/>
        <v/>
      </c>
    </row>
    <row r="662" spans="1:6">
      <c r="A662" s="27" t="str">
        <f t="shared" si="56"/>
        <v>55</v>
      </c>
      <c r="B662" s="118">
        <v>558</v>
      </c>
      <c r="C662" s="27" t="s">
        <v>169</v>
      </c>
      <c r="D662" s="34">
        <f t="shared" si="54"/>
        <v>0</v>
      </c>
      <c r="E662" s="34">
        <f t="shared" si="55"/>
        <v>0</v>
      </c>
      <c r="F662" s="34" t="str">
        <f t="shared" si="57"/>
        <v/>
      </c>
    </row>
    <row r="663" spans="1:6">
      <c r="A663" s="27" t="str">
        <f t="shared" si="56"/>
        <v>558</v>
      </c>
      <c r="B663" s="118">
        <v>5580</v>
      </c>
      <c r="C663" s="27" t="s">
        <v>431</v>
      </c>
      <c r="D663" s="34">
        <f t="shared" si="54"/>
        <v>0</v>
      </c>
      <c r="E663" s="34">
        <f t="shared" si="55"/>
        <v>0</v>
      </c>
      <c r="F663" s="34" t="str">
        <f t="shared" si="57"/>
        <v/>
      </c>
    </row>
    <row r="664" spans="1:6">
      <c r="A664" s="27" t="str">
        <f t="shared" si="56"/>
        <v>5</v>
      </c>
      <c r="B664" s="118">
        <v>56</v>
      </c>
      <c r="C664" s="27" t="s">
        <v>586</v>
      </c>
      <c r="D664" s="34">
        <f t="shared" si="54"/>
        <v>0</v>
      </c>
      <c r="E664" s="34">
        <f t="shared" si="55"/>
        <v>0</v>
      </c>
      <c r="F664" s="34" t="str">
        <f t="shared" si="57"/>
        <v/>
      </c>
    </row>
    <row r="665" spans="1:6">
      <c r="A665" s="27" t="str">
        <f t="shared" si="56"/>
        <v>56</v>
      </c>
      <c r="B665" s="118">
        <v>560</v>
      </c>
      <c r="C665" s="27" t="s">
        <v>161</v>
      </c>
      <c r="D665" s="34">
        <f t="shared" si="54"/>
        <v>0</v>
      </c>
      <c r="E665" s="34">
        <f t="shared" si="55"/>
        <v>0</v>
      </c>
      <c r="F665" s="34" t="str">
        <f t="shared" si="57"/>
        <v/>
      </c>
    </row>
    <row r="666" spans="1:6">
      <c r="A666" s="27" t="str">
        <f t="shared" si="56"/>
        <v>560</v>
      </c>
      <c r="B666" s="118">
        <v>5600</v>
      </c>
      <c r="C666" s="27" t="s">
        <v>587</v>
      </c>
      <c r="D666" s="34">
        <f t="shared" si="54"/>
        <v>0</v>
      </c>
      <c r="E666" s="34">
        <f t="shared" si="55"/>
        <v>0</v>
      </c>
      <c r="F666" s="34" t="str">
        <f t="shared" si="57"/>
        <v/>
      </c>
    </row>
    <row r="667" spans="1:6">
      <c r="A667" s="27" t="str">
        <f t="shared" si="56"/>
        <v>56</v>
      </c>
      <c r="B667" s="118">
        <v>561</v>
      </c>
      <c r="C667" s="27" t="s">
        <v>162</v>
      </c>
      <c r="D667" s="34">
        <f t="shared" si="54"/>
        <v>0</v>
      </c>
      <c r="E667" s="34">
        <f t="shared" si="55"/>
        <v>0</v>
      </c>
      <c r="F667" s="34" t="str">
        <f t="shared" si="57"/>
        <v/>
      </c>
    </row>
    <row r="668" spans="1:6">
      <c r="A668" s="27" t="str">
        <f t="shared" si="56"/>
        <v>561</v>
      </c>
      <c r="B668" s="118">
        <v>5610</v>
      </c>
      <c r="C668" s="27" t="s">
        <v>434</v>
      </c>
      <c r="D668" s="34">
        <f t="shared" si="54"/>
        <v>0</v>
      </c>
      <c r="E668" s="34">
        <f t="shared" si="55"/>
        <v>0</v>
      </c>
      <c r="F668" s="34" t="str">
        <f t="shared" si="57"/>
        <v/>
      </c>
    </row>
    <row r="669" spans="1:6">
      <c r="A669" s="27" t="str">
        <f t="shared" si="56"/>
        <v>56</v>
      </c>
      <c r="B669" s="118">
        <v>562</v>
      </c>
      <c r="C669" s="27" t="s">
        <v>163</v>
      </c>
      <c r="D669" s="34">
        <f t="shared" si="54"/>
        <v>0</v>
      </c>
      <c r="E669" s="34">
        <f t="shared" si="55"/>
        <v>0</v>
      </c>
      <c r="F669" s="34" t="str">
        <f t="shared" si="57"/>
        <v/>
      </c>
    </row>
    <row r="670" spans="1:6">
      <c r="A670" s="27" t="str">
        <f t="shared" si="56"/>
        <v>562</v>
      </c>
      <c r="B670" s="118">
        <v>5620</v>
      </c>
      <c r="C670" s="27" t="s">
        <v>435</v>
      </c>
      <c r="D670" s="34">
        <f t="shared" si="54"/>
        <v>0</v>
      </c>
      <c r="E670" s="34">
        <f t="shared" si="55"/>
        <v>0</v>
      </c>
      <c r="F670" s="34" t="str">
        <f t="shared" si="57"/>
        <v/>
      </c>
    </row>
    <row r="671" spans="1:6">
      <c r="A671" s="27" t="str">
        <f t="shared" si="56"/>
        <v>56</v>
      </c>
      <c r="B671" s="118">
        <v>563</v>
      </c>
      <c r="C671" s="27" t="s">
        <v>164</v>
      </c>
      <c r="D671" s="34">
        <f t="shared" si="54"/>
        <v>0</v>
      </c>
      <c r="E671" s="34">
        <f t="shared" si="55"/>
        <v>0</v>
      </c>
      <c r="F671" s="34" t="str">
        <f t="shared" si="57"/>
        <v/>
      </c>
    </row>
    <row r="672" spans="1:6">
      <c r="A672" s="27" t="str">
        <f t="shared" si="56"/>
        <v>563</v>
      </c>
      <c r="B672" s="118">
        <v>5630</v>
      </c>
      <c r="C672" s="27" t="s">
        <v>436</v>
      </c>
      <c r="D672" s="34">
        <f t="shared" si="54"/>
        <v>0</v>
      </c>
      <c r="E672" s="34">
        <f t="shared" si="55"/>
        <v>0</v>
      </c>
      <c r="F672" s="34" t="str">
        <f t="shared" si="57"/>
        <v/>
      </c>
    </row>
    <row r="673" spans="1:6">
      <c r="A673" s="27" t="str">
        <f t="shared" si="56"/>
        <v>56</v>
      </c>
      <c r="B673" s="118">
        <v>564</v>
      </c>
      <c r="C673" s="27" t="s">
        <v>165</v>
      </c>
      <c r="D673" s="34">
        <f t="shared" si="54"/>
        <v>0</v>
      </c>
      <c r="E673" s="34">
        <f t="shared" si="55"/>
        <v>0</v>
      </c>
      <c r="F673" s="34" t="str">
        <f t="shared" si="57"/>
        <v/>
      </c>
    </row>
    <row r="674" spans="1:6">
      <c r="A674" s="27" t="str">
        <f t="shared" si="56"/>
        <v>564</v>
      </c>
      <c r="B674" s="118">
        <v>5640</v>
      </c>
      <c r="C674" s="27" t="s">
        <v>437</v>
      </c>
      <c r="D674" s="34">
        <f t="shared" si="54"/>
        <v>0</v>
      </c>
      <c r="E674" s="34">
        <f t="shared" si="55"/>
        <v>0</v>
      </c>
      <c r="F674" s="34" t="str">
        <f t="shared" si="57"/>
        <v/>
      </c>
    </row>
    <row r="675" spans="1:6">
      <c r="A675" s="27" t="str">
        <f t="shared" si="56"/>
        <v>56</v>
      </c>
      <c r="B675" s="118">
        <v>565</v>
      </c>
      <c r="C675" s="27" t="s">
        <v>166</v>
      </c>
      <c r="D675" s="34">
        <f t="shared" si="54"/>
        <v>0</v>
      </c>
      <c r="E675" s="34">
        <f t="shared" si="55"/>
        <v>0</v>
      </c>
      <c r="F675" s="34" t="str">
        <f t="shared" si="57"/>
        <v/>
      </c>
    </row>
    <row r="676" spans="1:6">
      <c r="A676" s="27" t="str">
        <f t="shared" si="56"/>
        <v>565</v>
      </c>
      <c r="B676" s="118">
        <v>5650</v>
      </c>
      <c r="C676" s="27" t="s">
        <v>438</v>
      </c>
      <c r="D676" s="34">
        <f t="shared" si="54"/>
        <v>0</v>
      </c>
      <c r="E676" s="34">
        <f t="shared" si="55"/>
        <v>0</v>
      </c>
      <c r="F676" s="34" t="str">
        <f t="shared" si="57"/>
        <v/>
      </c>
    </row>
    <row r="677" spans="1:6">
      <c r="A677" s="27" t="str">
        <f t="shared" si="56"/>
        <v>56</v>
      </c>
      <c r="B677" s="118">
        <v>566</v>
      </c>
      <c r="C677" s="27" t="s">
        <v>167</v>
      </c>
      <c r="D677" s="34">
        <f t="shared" si="54"/>
        <v>0</v>
      </c>
      <c r="E677" s="34">
        <f t="shared" si="55"/>
        <v>0</v>
      </c>
      <c r="F677" s="34" t="str">
        <f t="shared" si="57"/>
        <v/>
      </c>
    </row>
    <row r="678" spans="1:6">
      <c r="A678" s="27" t="str">
        <f t="shared" si="56"/>
        <v>566</v>
      </c>
      <c r="B678" s="118">
        <v>5660</v>
      </c>
      <c r="C678" s="27" t="s">
        <v>439</v>
      </c>
      <c r="D678" s="34">
        <f t="shared" si="54"/>
        <v>0</v>
      </c>
      <c r="E678" s="34">
        <f t="shared" si="55"/>
        <v>0</v>
      </c>
      <c r="F678" s="34" t="str">
        <f t="shared" si="57"/>
        <v/>
      </c>
    </row>
    <row r="679" spans="1:6">
      <c r="A679" s="27" t="str">
        <f t="shared" si="56"/>
        <v>56</v>
      </c>
      <c r="B679" s="118">
        <v>567</v>
      </c>
      <c r="C679" s="27" t="s">
        <v>168</v>
      </c>
      <c r="D679" s="34">
        <f t="shared" si="54"/>
        <v>0</v>
      </c>
      <c r="E679" s="34">
        <f t="shared" si="55"/>
        <v>0</v>
      </c>
      <c r="F679" s="34" t="str">
        <f t="shared" si="57"/>
        <v/>
      </c>
    </row>
    <row r="680" spans="1:6">
      <c r="A680" s="27" t="str">
        <f t="shared" si="56"/>
        <v>567</v>
      </c>
      <c r="B680" s="118">
        <v>5670</v>
      </c>
      <c r="C680" s="27" t="s">
        <v>440</v>
      </c>
      <c r="D680" s="34">
        <f t="shared" si="54"/>
        <v>0</v>
      </c>
      <c r="E680" s="34">
        <f t="shared" si="55"/>
        <v>0</v>
      </c>
      <c r="F680" s="34" t="str">
        <f t="shared" si="57"/>
        <v/>
      </c>
    </row>
    <row r="681" spans="1:6">
      <c r="A681" s="27" t="str">
        <f t="shared" si="56"/>
        <v>56</v>
      </c>
      <c r="B681" s="118">
        <v>568</v>
      </c>
      <c r="C681" s="27" t="s">
        <v>169</v>
      </c>
      <c r="D681" s="34">
        <f t="shared" si="54"/>
        <v>0</v>
      </c>
      <c r="E681" s="34">
        <f t="shared" si="55"/>
        <v>0</v>
      </c>
      <c r="F681" s="34" t="str">
        <f t="shared" si="57"/>
        <v/>
      </c>
    </row>
    <row r="682" spans="1:6">
      <c r="A682" s="27" t="str">
        <f t="shared" si="56"/>
        <v>568</v>
      </c>
      <c r="B682" s="118">
        <v>5680</v>
      </c>
      <c r="C682" s="27" t="s">
        <v>441</v>
      </c>
      <c r="D682" s="34">
        <f t="shared" si="54"/>
        <v>0</v>
      </c>
      <c r="E682" s="34">
        <f t="shared" si="55"/>
        <v>0</v>
      </c>
      <c r="F682" s="34" t="str">
        <f t="shared" si="57"/>
        <v/>
      </c>
    </row>
    <row r="683" spans="1:6">
      <c r="A683" s="27" t="str">
        <f t="shared" si="56"/>
        <v>5</v>
      </c>
      <c r="B683" s="118">
        <v>57</v>
      </c>
      <c r="C683" s="27" t="s">
        <v>588</v>
      </c>
      <c r="D683" s="34">
        <f t="shared" si="54"/>
        <v>0</v>
      </c>
      <c r="E683" s="34">
        <f t="shared" si="55"/>
        <v>0</v>
      </c>
      <c r="F683" s="34" t="str">
        <f t="shared" si="57"/>
        <v/>
      </c>
    </row>
    <row r="684" spans="1:6">
      <c r="A684" s="27" t="str">
        <f t="shared" si="56"/>
        <v>57</v>
      </c>
      <c r="B684" s="118">
        <v>570</v>
      </c>
      <c r="C684" s="27" t="s">
        <v>161</v>
      </c>
      <c r="D684" s="34">
        <f t="shared" si="54"/>
        <v>0</v>
      </c>
      <c r="E684" s="34">
        <f t="shared" si="55"/>
        <v>0</v>
      </c>
      <c r="F684" s="34" t="str">
        <f t="shared" si="57"/>
        <v/>
      </c>
    </row>
    <row r="685" spans="1:6">
      <c r="A685" s="27" t="str">
        <f t="shared" si="56"/>
        <v>570</v>
      </c>
      <c r="B685" s="118">
        <v>5700</v>
      </c>
      <c r="C685" s="27" t="s">
        <v>589</v>
      </c>
      <c r="D685" s="34">
        <f t="shared" si="54"/>
        <v>0</v>
      </c>
      <c r="E685" s="34">
        <f t="shared" si="55"/>
        <v>0</v>
      </c>
      <c r="F685" s="34" t="str">
        <f t="shared" si="57"/>
        <v/>
      </c>
    </row>
    <row r="686" spans="1:6">
      <c r="A686" s="27" t="str">
        <f t="shared" si="56"/>
        <v>57</v>
      </c>
      <c r="B686" s="118">
        <v>571</v>
      </c>
      <c r="C686" s="27" t="s">
        <v>162</v>
      </c>
      <c r="D686" s="34">
        <f t="shared" si="54"/>
        <v>0</v>
      </c>
      <c r="E686" s="34">
        <f t="shared" si="55"/>
        <v>0</v>
      </c>
      <c r="F686" s="34" t="str">
        <f t="shared" si="57"/>
        <v/>
      </c>
    </row>
    <row r="687" spans="1:6">
      <c r="A687" s="27" t="str">
        <f t="shared" si="56"/>
        <v>571</v>
      </c>
      <c r="B687" s="118">
        <v>5710</v>
      </c>
      <c r="C687" s="27" t="s">
        <v>590</v>
      </c>
      <c r="D687" s="34">
        <f t="shared" si="54"/>
        <v>0</v>
      </c>
      <c r="E687" s="34">
        <f t="shared" si="55"/>
        <v>0</v>
      </c>
      <c r="F687" s="34" t="str">
        <f t="shared" si="57"/>
        <v/>
      </c>
    </row>
    <row r="688" spans="1:6">
      <c r="A688" s="27" t="str">
        <f t="shared" si="56"/>
        <v>57</v>
      </c>
      <c r="B688" s="118">
        <v>572</v>
      </c>
      <c r="C688" s="27" t="s">
        <v>163</v>
      </c>
      <c r="D688" s="34">
        <f t="shared" si="54"/>
        <v>0</v>
      </c>
      <c r="E688" s="34">
        <f t="shared" si="55"/>
        <v>0</v>
      </c>
      <c r="F688" s="34" t="str">
        <f t="shared" si="57"/>
        <v/>
      </c>
    </row>
    <row r="689" spans="1:6">
      <c r="A689" s="27" t="str">
        <f t="shared" si="56"/>
        <v>572</v>
      </c>
      <c r="B689" s="118">
        <v>5720</v>
      </c>
      <c r="C689" s="27" t="s">
        <v>591</v>
      </c>
      <c r="D689" s="34">
        <f t="shared" si="54"/>
        <v>0</v>
      </c>
      <c r="E689" s="34">
        <f t="shared" si="55"/>
        <v>0</v>
      </c>
      <c r="F689" s="34" t="str">
        <f t="shared" si="57"/>
        <v/>
      </c>
    </row>
    <row r="690" spans="1:6">
      <c r="A690" s="27" t="str">
        <f t="shared" si="56"/>
        <v>57</v>
      </c>
      <c r="B690" s="118">
        <v>573</v>
      </c>
      <c r="C690" s="27" t="s">
        <v>164</v>
      </c>
      <c r="D690" s="34">
        <f t="shared" si="54"/>
        <v>0</v>
      </c>
      <c r="E690" s="34">
        <f t="shared" si="55"/>
        <v>0</v>
      </c>
      <c r="F690" s="34" t="str">
        <f t="shared" si="57"/>
        <v/>
      </c>
    </row>
    <row r="691" spans="1:6">
      <c r="A691" s="27" t="str">
        <f t="shared" si="56"/>
        <v>573</v>
      </c>
      <c r="B691" s="118">
        <v>5730</v>
      </c>
      <c r="C691" s="27" t="s">
        <v>592</v>
      </c>
      <c r="D691" s="34">
        <f t="shared" si="54"/>
        <v>0</v>
      </c>
      <c r="E691" s="34">
        <f t="shared" si="55"/>
        <v>0</v>
      </c>
      <c r="F691" s="34" t="str">
        <f t="shared" si="57"/>
        <v/>
      </c>
    </row>
    <row r="692" spans="1:6">
      <c r="A692" s="27" t="str">
        <f t="shared" si="56"/>
        <v>57</v>
      </c>
      <c r="B692" s="118">
        <v>574</v>
      </c>
      <c r="C692" s="27" t="s">
        <v>165</v>
      </c>
      <c r="D692" s="34">
        <f t="shared" si="54"/>
        <v>0</v>
      </c>
      <c r="E692" s="34">
        <f t="shared" si="55"/>
        <v>0</v>
      </c>
      <c r="F692" s="34" t="str">
        <f t="shared" si="57"/>
        <v/>
      </c>
    </row>
    <row r="693" spans="1:6">
      <c r="A693" s="27" t="str">
        <f t="shared" si="56"/>
        <v>574</v>
      </c>
      <c r="B693" s="118">
        <v>5740</v>
      </c>
      <c r="C693" s="27" t="s">
        <v>593</v>
      </c>
      <c r="D693" s="34">
        <f t="shared" si="54"/>
        <v>0</v>
      </c>
      <c r="E693" s="34">
        <f t="shared" si="55"/>
        <v>0</v>
      </c>
      <c r="F693" s="34" t="str">
        <f t="shared" si="57"/>
        <v/>
      </c>
    </row>
    <row r="694" spans="1:6">
      <c r="A694" s="27" t="str">
        <f t="shared" si="56"/>
        <v>57</v>
      </c>
      <c r="B694" s="118">
        <v>575</v>
      </c>
      <c r="C694" s="27" t="s">
        <v>166</v>
      </c>
      <c r="D694" s="34">
        <f t="shared" si="54"/>
        <v>0</v>
      </c>
      <c r="E694" s="34">
        <f t="shared" si="55"/>
        <v>0</v>
      </c>
      <c r="F694" s="34" t="str">
        <f t="shared" si="57"/>
        <v/>
      </c>
    </row>
    <row r="695" spans="1:6">
      <c r="A695" s="27" t="str">
        <f t="shared" si="56"/>
        <v>575</v>
      </c>
      <c r="B695" s="118">
        <v>5750</v>
      </c>
      <c r="C695" s="27" t="s">
        <v>594</v>
      </c>
      <c r="D695" s="34">
        <f t="shared" si="54"/>
        <v>0</v>
      </c>
      <c r="E695" s="34">
        <f t="shared" si="55"/>
        <v>0</v>
      </c>
      <c r="F695" s="34" t="str">
        <f t="shared" si="57"/>
        <v/>
      </c>
    </row>
    <row r="696" spans="1:6">
      <c r="A696" s="27" t="str">
        <f t="shared" si="56"/>
        <v>57</v>
      </c>
      <c r="B696" s="118">
        <v>576</v>
      </c>
      <c r="C696" s="27" t="s">
        <v>167</v>
      </c>
      <c r="D696" s="34">
        <f t="shared" si="54"/>
        <v>0</v>
      </c>
      <c r="E696" s="34">
        <f t="shared" si="55"/>
        <v>0</v>
      </c>
      <c r="F696" s="34" t="str">
        <f t="shared" si="57"/>
        <v/>
      </c>
    </row>
    <row r="697" spans="1:6">
      <c r="A697" s="27" t="str">
        <f t="shared" si="56"/>
        <v>576</v>
      </c>
      <c r="B697" s="118">
        <v>5760</v>
      </c>
      <c r="C697" s="27" t="s">
        <v>595</v>
      </c>
      <c r="D697" s="34">
        <f t="shared" si="54"/>
        <v>0</v>
      </c>
      <c r="E697" s="34">
        <f t="shared" si="55"/>
        <v>0</v>
      </c>
      <c r="F697" s="34" t="str">
        <f t="shared" si="57"/>
        <v/>
      </c>
    </row>
    <row r="698" spans="1:6">
      <c r="A698" s="27" t="str">
        <f t="shared" si="56"/>
        <v>57</v>
      </c>
      <c r="B698" s="118">
        <v>577</v>
      </c>
      <c r="C698" s="27" t="s">
        <v>168</v>
      </c>
      <c r="D698" s="34">
        <f t="shared" si="54"/>
        <v>0</v>
      </c>
      <c r="E698" s="34">
        <f t="shared" si="55"/>
        <v>0</v>
      </c>
      <c r="F698" s="34" t="str">
        <f t="shared" si="57"/>
        <v/>
      </c>
    </row>
    <row r="699" spans="1:6">
      <c r="A699" s="27" t="str">
        <f t="shared" si="56"/>
        <v>577</v>
      </c>
      <c r="B699" s="118">
        <v>5770</v>
      </c>
      <c r="C699" s="27" t="s">
        <v>596</v>
      </c>
      <c r="D699" s="34">
        <f t="shared" si="54"/>
        <v>0</v>
      </c>
      <c r="E699" s="34">
        <f t="shared" si="55"/>
        <v>0</v>
      </c>
      <c r="F699" s="34" t="str">
        <f t="shared" si="57"/>
        <v/>
      </c>
    </row>
    <row r="700" spans="1:6">
      <c r="A700" s="27" t="str">
        <f t="shared" si="56"/>
        <v>57</v>
      </c>
      <c r="B700" s="118">
        <v>578</v>
      </c>
      <c r="C700" s="27" t="s">
        <v>169</v>
      </c>
      <c r="D700" s="34">
        <f t="shared" si="54"/>
        <v>0</v>
      </c>
      <c r="E700" s="34">
        <f t="shared" si="55"/>
        <v>0</v>
      </c>
      <c r="F700" s="34" t="str">
        <f t="shared" si="57"/>
        <v/>
      </c>
    </row>
    <row r="701" spans="1:6">
      <c r="A701" s="27" t="str">
        <f t="shared" si="56"/>
        <v>578</v>
      </c>
      <c r="B701" s="118">
        <v>5780</v>
      </c>
      <c r="C701" s="27" t="s">
        <v>597</v>
      </c>
      <c r="D701" s="34">
        <f t="shared" si="54"/>
        <v>0</v>
      </c>
      <c r="E701" s="34">
        <f t="shared" si="55"/>
        <v>0</v>
      </c>
      <c r="F701" s="34" t="str">
        <f t="shared" si="57"/>
        <v/>
      </c>
    </row>
    <row r="702" spans="1:6">
      <c r="A702" s="27" t="str">
        <f t="shared" si="56"/>
        <v>5</v>
      </c>
      <c r="B702" s="118">
        <v>59</v>
      </c>
      <c r="C702" s="27" t="s">
        <v>539</v>
      </c>
      <c r="D702" s="34">
        <f t="shared" si="54"/>
        <v>0</v>
      </c>
      <c r="E702" s="34">
        <f t="shared" si="55"/>
        <v>0</v>
      </c>
      <c r="F702" s="34" t="str">
        <f t="shared" si="57"/>
        <v/>
      </c>
    </row>
    <row r="703" spans="1:6">
      <c r="A703" s="27" t="str">
        <f t="shared" si="56"/>
        <v>59</v>
      </c>
      <c r="B703" s="118">
        <v>590</v>
      </c>
      <c r="C703" s="27" t="s">
        <v>598</v>
      </c>
      <c r="D703" s="34">
        <f t="shared" si="54"/>
        <v>0</v>
      </c>
      <c r="E703" s="34">
        <f t="shared" si="55"/>
        <v>0</v>
      </c>
      <c r="F703" s="34" t="str">
        <f t="shared" si="57"/>
        <v/>
      </c>
    </row>
    <row r="704" spans="1:6">
      <c r="A704" s="27" t="str">
        <f t="shared" si="56"/>
        <v>590</v>
      </c>
      <c r="B704" s="118">
        <v>5900</v>
      </c>
      <c r="C704" s="27" t="s">
        <v>599</v>
      </c>
      <c r="D704" s="34">
        <f t="shared" si="54"/>
        <v>0</v>
      </c>
      <c r="E704" s="34">
        <f t="shared" si="55"/>
        <v>0</v>
      </c>
      <c r="F704" s="34" t="str">
        <f t="shared" si="57"/>
        <v/>
      </c>
    </row>
    <row r="705" spans="1:6">
      <c r="A705" s="27" t="str">
        <f t="shared" si="56"/>
        <v/>
      </c>
      <c r="B705" s="118">
        <v>6</v>
      </c>
      <c r="C705" s="27" t="s">
        <v>687</v>
      </c>
      <c r="D705" s="34">
        <f t="shared" si="54"/>
        <v>0</v>
      </c>
      <c r="E705" s="34">
        <f t="shared" si="55"/>
        <v>0</v>
      </c>
      <c r="F705" s="34">
        <f t="shared" si="57"/>
        <v>0</v>
      </c>
    </row>
    <row r="706" spans="1:6">
      <c r="A706" s="27" t="str">
        <f t="shared" si="56"/>
        <v>6</v>
      </c>
      <c r="B706" s="118">
        <v>60</v>
      </c>
      <c r="C706" s="27" t="s">
        <v>600</v>
      </c>
      <c r="D706" s="34">
        <f t="shared" si="54"/>
        <v>0</v>
      </c>
      <c r="E706" s="34">
        <f t="shared" si="55"/>
        <v>0</v>
      </c>
      <c r="F706" s="34" t="str">
        <f t="shared" si="57"/>
        <v/>
      </c>
    </row>
    <row r="707" spans="1:6">
      <c r="A707" s="27" t="str">
        <f t="shared" si="56"/>
        <v>60</v>
      </c>
      <c r="B707" s="118">
        <v>600</v>
      </c>
      <c r="C707" s="27" t="s">
        <v>601</v>
      </c>
      <c r="D707" s="34">
        <f t="shared" si="54"/>
        <v>0</v>
      </c>
      <c r="E707" s="34">
        <f t="shared" si="55"/>
        <v>0</v>
      </c>
      <c r="F707" s="34" t="str">
        <f t="shared" si="57"/>
        <v/>
      </c>
    </row>
    <row r="708" spans="1:6">
      <c r="A708" s="27" t="str">
        <f t="shared" si="56"/>
        <v>600</v>
      </c>
      <c r="B708" s="118">
        <v>6000</v>
      </c>
      <c r="C708" s="27" t="s">
        <v>602</v>
      </c>
      <c r="D708" s="34">
        <f t="shared" si="54"/>
        <v>0</v>
      </c>
      <c r="E708" s="34">
        <f t="shared" si="55"/>
        <v>0</v>
      </c>
      <c r="F708" s="34" t="str">
        <f t="shared" si="57"/>
        <v/>
      </c>
    </row>
    <row r="709" spans="1:6">
      <c r="A709" s="27" t="str">
        <f t="shared" si="56"/>
        <v>60</v>
      </c>
      <c r="B709" s="118">
        <v>601</v>
      </c>
      <c r="C709" s="27" t="s">
        <v>603</v>
      </c>
      <c r="D709" s="34">
        <f t="shared" si="54"/>
        <v>0</v>
      </c>
      <c r="E709" s="34">
        <f t="shared" si="55"/>
        <v>0</v>
      </c>
      <c r="F709" s="34" t="str">
        <f t="shared" si="57"/>
        <v/>
      </c>
    </row>
    <row r="710" spans="1:6">
      <c r="A710" s="27" t="str">
        <f t="shared" si="56"/>
        <v>601</v>
      </c>
      <c r="B710" s="118">
        <v>6010</v>
      </c>
      <c r="C710" s="27" t="s">
        <v>604</v>
      </c>
      <c r="D710" s="34">
        <f t="shared" si="54"/>
        <v>0</v>
      </c>
      <c r="E710" s="34">
        <f t="shared" si="55"/>
        <v>0</v>
      </c>
      <c r="F710" s="34" t="str">
        <f t="shared" si="57"/>
        <v/>
      </c>
    </row>
    <row r="711" spans="1:6">
      <c r="A711" s="27" t="str">
        <f t="shared" si="56"/>
        <v>60</v>
      </c>
      <c r="B711" s="118">
        <v>602</v>
      </c>
      <c r="C711" s="27" t="s">
        <v>605</v>
      </c>
      <c r="D711" s="34">
        <f t="shared" si="54"/>
        <v>0</v>
      </c>
      <c r="E711" s="34">
        <f t="shared" si="55"/>
        <v>0</v>
      </c>
      <c r="F711" s="34" t="str">
        <f t="shared" si="57"/>
        <v/>
      </c>
    </row>
    <row r="712" spans="1:6">
      <c r="A712" s="27" t="str">
        <f t="shared" si="56"/>
        <v>602</v>
      </c>
      <c r="B712" s="118">
        <v>6020</v>
      </c>
      <c r="C712" s="27" t="s">
        <v>606</v>
      </c>
      <c r="D712" s="34">
        <f t="shared" ref="D712:D775" si="58">IF(LEN(B712)&lt;4,SUMIF(SgNr,$B712,SgAnfBestand),SUMIF(DeKontoNr,B712,DeAnfBestand))</f>
        <v>0</v>
      </c>
      <c r="E712" s="34">
        <f t="shared" ref="E712:E775" si="59">IF(LEN(B712)&lt;4,SUMIF(SgNr,$B712,SgEndBestand),IF(B712&lt;3000,D712+SUMIF(DeKontoNr,B712,DeBuchBetrag),SUMIF(DeKontoNr,B712,DeBuchBetrag)))</f>
        <v>0</v>
      </c>
      <c r="F712" s="34" t="str">
        <f t="shared" si="57"/>
        <v/>
      </c>
    </row>
    <row r="713" spans="1:6">
      <c r="A713" s="27" t="str">
        <f t="shared" si="56"/>
        <v>60</v>
      </c>
      <c r="B713" s="118">
        <v>603</v>
      </c>
      <c r="C713" s="27" t="s">
        <v>607</v>
      </c>
      <c r="D713" s="34">
        <f t="shared" si="58"/>
        <v>0</v>
      </c>
      <c r="E713" s="34">
        <f t="shared" si="59"/>
        <v>0</v>
      </c>
      <c r="F713" s="34" t="str">
        <f t="shared" si="57"/>
        <v/>
      </c>
    </row>
    <row r="714" spans="1:6">
      <c r="A714" s="27" t="str">
        <f t="shared" si="56"/>
        <v>603</v>
      </c>
      <c r="B714" s="118">
        <v>6030</v>
      </c>
      <c r="C714" s="27" t="s">
        <v>608</v>
      </c>
      <c r="D714" s="34">
        <f t="shared" si="58"/>
        <v>0</v>
      </c>
      <c r="E714" s="34">
        <f t="shared" si="59"/>
        <v>0</v>
      </c>
      <c r="F714" s="34" t="str">
        <f t="shared" si="57"/>
        <v/>
      </c>
    </row>
    <row r="715" spans="1:6">
      <c r="A715" s="27" t="str">
        <f t="shared" ref="A715:A779" si="60">IF(LEN($B715)=4,LEFT($B715,3),IF(LEN($B715)=3,LEFT($B715,2),IF(LEN($B715)=2,LEFT($B715,1),"")))</f>
        <v>60</v>
      </c>
      <c r="B715" s="118">
        <v>604</v>
      </c>
      <c r="C715" s="27" t="s">
        <v>609</v>
      </c>
      <c r="D715" s="34">
        <f t="shared" si="58"/>
        <v>0</v>
      </c>
      <c r="E715" s="34">
        <f t="shared" si="59"/>
        <v>0</v>
      </c>
      <c r="F715" s="34" t="str">
        <f t="shared" ref="F715:F779" si="61">IF(OR(B715=1,B715=3,B715=5,B715=7,B715=9000),E715-D715,IF(OR(B715=2,B715=4,B715=6,B715=8,B715=9001),-(E715-D715),""))</f>
        <v/>
      </c>
    </row>
    <row r="716" spans="1:6">
      <c r="A716" s="27" t="str">
        <f t="shared" si="60"/>
        <v>604</v>
      </c>
      <c r="B716" s="118">
        <v>6040</v>
      </c>
      <c r="C716" s="27" t="s">
        <v>610</v>
      </c>
      <c r="D716" s="34">
        <f t="shared" si="58"/>
        <v>0</v>
      </c>
      <c r="E716" s="34">
        <f t="shared" si="59"/>
        <v>0</v>
      </c>
      <c r="F716" s="34" t="str">
        <f t="shared" si="61"/>
        <v/>
      </c>
    </row>
    <row r="717" spans="1:6">
      <c r="A717" s="27" t="str">
        <f t="shared" si="60"/>
        <v>60</v>
      </c>
      <c r="B717" s="118">
        <v>605</v>
      </c>
      <c r="C717" s="27" t="s">
        <v>611</v>
      </c>
      <c r="D717" s="34">
        <f t="shared" si="58"/>
        <v>0</v>
      </c>
      <c r="E717" s="34">
        <f t="shared" si="59"/>
        <v>0</v>
      </c>
      <c r="F717" s="34" t="str">
        <f t="shared" si="61"/>
        <v/>
      </c>
    </row>
    <row r="718" spans="1:6">
      <c r="A718" s="27" t="str">
        <f t="shared" si="60"/>
        <v>605</v>
      </c>
      <c r="B718" s="118">
        <v>6050</v>
      </c>
      <c r="C718" s="27" t="s">
        <v>612</v>
      </c>
      <c r="D718" s="34">
        <f t="shared" si="58"/>
        <v>0</v>
      </c>
      <c r="E718" s="34">
        <f t="shared" si="59"/>
        <v>0</v>
      </c>
      <c r="F718" s="34" t="str">
        <f t="shared" si="61"/>
        <v/>
      </c>
    </row>
    <row r="719" spans="1:6">
      <c r="A719" s="27" t="str">
        <f t="shared" si="60"/>
        <v>60</v>
      </c>
      <c r="B719" s="118">
        <v>606</v>
      </c>
      <c r="C719" s="27" t="s">
        <v>613</v>
      </c>
      <c r="D719" s="34">
        <f t="shared" si="58"/>
        <v>0</v>
      </c>
      <c r="E719" s="34">
        <f t="shared" si="59"/>
        <v>0</v>
      </c>
      <c r="F719" s="34" t="str">
        <f t="shared" si="61"/>
        <v/>
      </c>
    </row>
    <row r="720" spans="1:6">
      <c r="A720" s="27" t="str">
        <f t="shared" si="60"/>
        <v>606</v>
      </c>
      <c r="B720" s="118">
        <v>6060</v>
      </c>
      <c r="C720" s="27" t="s">
        <v>614</v>
      </c>
      <c r="D720" s="34">
        <f t="shared" si="58"/>
        <v>0</v>
      </c>
      <c r="E720" s="34">
        <f t="shared" si="59"/>
        <v>0</v>
      </c>
      <c r="F720" s="34" t="str">
        <f t="shared" si="61"/>
        <v/>
      </c>
    </row>
    <row r="721" spans="1:6">
      <c r="A721" s="27" t="str">
        <f t="shared" si="60"/>
        <v>60</v>
      </c>
      <c r="B721" s="118">
        <v>609</v>
      </c>
      <c r="C721" s="27" t="s">
        <v>615</v>
      </c>
      <c r="D721" s="34">
        <f t="shared" si="58"/>
        <v>0</v>
      </c>
      <c r="E721" s="34">
        <f t="shared" si="59"/>
        <v>0</v>
      </c>
      <c r="F721" s="34" t="str">
        <f t="shared" si="61"/>
        <v/>
      </c>
    </row>
    <row r="722" spans="1:6">
      <c r="A722" s="27" t="str">
        <f t="shared" si="60"/>
        <v>609</v>
      </c>
      <c r="B722" s="118">
        <v>6090</v>
      </c>
      <c r="C722" s="27" t="s">
        <v>616</v>
      </c>
      <c r="D722" s="34">
        <f t="shared" si="58"/>
        <v>0</v>
      </c>
      <c r="E722" s="34">
        <f t="shared" si="59"/>
        <v>0</v>
      </c>
      <c r="F722" s="34" t="str">
        <f t="shared" si="61"/>
        <v/>
      </c>
    </row>
    <row r="723" spans="1:6">
      <c r="A723" s="27" t="str">
        <f t="shared" si="60"/>
        <v>6</v>
      </c>
      <c r="B723" s="118">
        <v>61</v>
      </c>
      <c r="C723" s="27" t="s">
        <v>234</v>
      </c>
      <c r="D723" s="34">
        <f t="shared" si="58"/>
        <v>0</v>
      </c>
      <c r="E723" s="34">
        <f t="shared" si="59"/>
        <v>0</v>
      </c>
      <c r="F723" s="34" t="str">
        <f t="shared" si="61"/>
        <v/>
      </c>
    </row>
    <row r="724" spans="1:6">
      <c r="A724" s="27" t="str">
        <f t="shared" si="60"/>
        <v>61</v>
      </c>
      <c r="B724" s="118">
        <v>610</v>
      </c>
      <c r="C724" s="27" t="s">
        <v>513</v>
      </c>
      <c r="D724" s="34">
        <f t="shared" si="58"/>
        <v>0</v>
      </c>
      <c r="E724" s="34">
        <f t="shared" si="59"/>
        <v>0</v>
      </c>
      <c r="F724" s="34" t="str">
        <f t="shared" si="61"/>
        <v/>
      </c>
    </row>
    <row r="725" spans="1:6">
      <c r="A725" s="27" t="str">
        <f t="shared" si="60"/>
        <v>610</v>
      </c>
      <c r="B725" s="118">
        <v>6100</v>
      </c>
      <c r="C725" s="27" t="s">
        <v>617</v>
      </c>
      <c r="D725" s="34">
        <f t="shared" si="58"/>
        <v>0</v>
      </c>
      <c r="E725" s="34">
        <f t="shared" si="59"/>
        <v>0</v>
      </c>
      <c r="F725" s="34" t="str">
        <f t="shared" si="61"/>
        <v/>
      </c>
    </row>
    <row r="726" spans="1:6">
      <c r="A726" s="27" t="str">
        <f t="shared" si="60"/>
        <v>61</v>
      </c>
      <c r="B726" s="118">
        <v>611</v>
      </c>
      <c r="C726" s="27" t="s">
        <v>399</v>
      </c>
      <c r="D726" s="34">
        <f t="shared" si="58"/>
        <v>0</v>
      </c>
      <c r="E726" s="34">
        <f t="shared" si="59"/>
        <v>0</v>
      </c>
      <c r="F726" s="34" t="str">
        <f t="shared" si="61"/>
        <v/>
      </c>
    </row>
    <row r="727" spans="1:6">
      <c r="A727" s="27" t="str">
        <f t="shared" si="60"/>
        <v>611</v>
      </c>
      <c r="B727" s="118">
        <v>6110</v>
      </c>
      <c r="C727" s="27" t="s">
        <v>618</v>
      </c>
      <c r="D727" s="34">
        <f t="shared" si="58"/>
        <v>0</v>
      </c>
      <c r="E727" s="34">
        <f t="shared" si="59"/>
        <v>0</v>
      </c>
      <c r="F727" s="34" t="str">
        <f t="shared" si="61"/>
        <v/>
      </c>
    </row>
    <row r="728" spans="1:6">
      <c r="A728" s="27" t="str">
        <f t="shared" si="60"/>
        <v>61</v>
      </c>
      <c r="B728" s="118">
        <v>612</v>
      </c>
      <c r="C728" s="27" t="s">
        <v>400</v>
      </c>
      <c r="D728" s="34">
        <f t="shared" si="58"/>
        <v>0</v>
      </c>
      <c r="E728" s="34">
        <f t="shared" si="59"/>
        <v>0</v>
      </c>
      <c r="F728" s="34" t="str">
        <f t="shared" si="61"/>
        <v/>
      </c>
    </row>
    <row r="729" spans="1:6">
      <c r="A729" s="27" t="str">
        <f t="shared" si="60"/>
        <v>612</v>
      </c>
      <c r="B729" s="118">
        <v>6120</v>
      </c>
      <c r="C729" s="27" t="s">
        <v>619</v>
      </c>
      <c r="D729" s="34">
        <f t="shared" si="58"/>
        <v>0</v>
      </c>
      <c r="E729" s="34">
        <f t="shared" si="59"/>
        <v>0</v>
      </c>
      <c r="F729" s="34" t="str">
        <f t="shared" si="61"/>
        <v/>
      </c>
    </row>
    <row r="730" spans="1:6">
      <c r="A730" s="27" t="str">
        <f t="shared" si="60"/>
        <v>61</v>
      </c>
      <c r="B730" s="118">
        <v>613</v>
      </c>
      <c r="C730" s="27" t="s">
        <v>620</v>
      </c>
      <c r="D730" s="34">
        <f t="shared" si="58"/>
        <v>0</v>
      </c>
      <c r="E730" s="34">
        <f t="shared" si="59"/>
        <v>0</v>
      </c>
      <c r="F730" s="34" t="str">
        <f t="shared" si="61"/>
        <v/>
      </c>
    </row>
    <row r="731" spans="1:6">
      <c r="A731" s="27" t="str">
        <f t="shared" si="60"/>
        <v>613</v>
      </c>
      <c r="B731" s="118">
        <v>6130</v>
      </c>
      <c r="C731" s="27" t="s">
        <v>621</v>
      </c>
      <c r="D731" s="34">
        <f t="shared" si="58"/>
        <v>0</v>
      </c>
      <c r="E731" s="34">
        <f t="shared" si="59"/>
        <v>0</v>
      </c>
      <c r="F731" s="34" t="str">
        <f t="shared" si="61"/>
        <v/>
      </c>
    </row>
    <row r="732" spans="1:6">
      <c r="A732" s="27" t="str">
        <f t="shared" si="60"/>
        <v>61</v>
      </c>
      <c r="B732" s="118">
        <v>614</v>
      </c>
      <c r="C732" s="27" t="s">
        <v>402</v>
      </c>
      <c r="D732" s="34">
        <f t="shared" si="58"/>
        <v>0</v>
      </c>
      <c r="E732" s="34">
        <f t="shared" si="59"/>
        <v>0</v>
      </c>
      <c r="F732" s="34" t="str">
        <f t="shared" si="61"/>
        <v/>
      </c>
    </row>
    <row r="733" spans="1:6">
      <c r="A733" s="27" t="str">
        <f t="shared" si="60"/>
        <v>614</v>
      </c>
      <c r="B733" s="118">
        <v>6140</v>
      </c>
      <c r="C733" s="27" t="s">
        <v>622</v>
      </c>
      <c r="D733" s="34">
        <f t="shared" si="58"/>
        <v>0</v>
      </c>
      <c r="E733" s="34">
        <f t="shared" si="59"/>
        <v>0</v>
      </c>
      <c r="F733" s="34" t="str">
        <f t="shared" si="61"/>
        <v/>
      </c>
    </row>
    <row r="734" spans="1:6">
      <c r="A734" s="27" t="str">
        <f t="shared" si="60"/>
        <v>61</v>
      </c>
      <c r="B734" s="118">
        <v>615</v>
      </c>
      <c r="C734" s="27" t="s">
        <v>403</v>
      </c>
      <c r="D734" s="34">
        <f t="shared" si="58"/>
        <v>0</v>
      </c>
      <c r="E734" s="34">
        <f t="shared" si="59"/>
        <v>0</v>
      </c>
      <c r="F734" s="34" t="str">
        <f t="shared" si="61"/>
        <v/>
      </c>
    </row>
    <row r="735" spans="1:6">
      <c r="A735" s="27" t="str">
        <f t="shared" si="60"/>
        <v>615</v>
      </c>
      <c r="B735" s="118">
        <v>6150</v>
      </c>
      <c r="C735" s="27" t="s">
        <v>623</v>
      </c>
      <c r="D735" s="34">
        <f t="shared" si="58"/>
        <v>0</v>
      </c>
      <c r="E735" s="34">
        <f t="shared" si="59"/>
        <v>0</v>
      </c>
      <c r="F735" s="34" t="str">
        <f t="shared" si="61"/>
        <v/>
      </c>
    </row>
    <row r="736" spans="1:6">
      <c r="A736" s="27" t="str">
        <f t="shared" si="60"/>
        <v>61</v>
      </c>
      <c r="B736" s="118">
        <v>616</v>
      </c>
      <c r="C736" s="27" t="s">
        <v>517</v>
      </c>
      <c r="D736" s="34">
        <f t="shared" si="58"/>
        <v>0</v>
      </c>
      <c r="E736" s="34">
        <f t="shared" si="59"/>
        <v>0</v>
      </c>
      <c r="F736" s="34" t="str">
        <f t="shared" si="61"/>
        <v/>
      </c>
    </row>
    <row r="737" spans="1:6">
      <c r="A737" s="27" t="str">
        <f t="shared" si="60"/>
        <v>616</v>
      </c>
      <c r="B737" s="118">
        <v>6160</v>
      </c>
      <c r="C737" s="27" t="s">
        <v>624</v>
      </c>
      <c r="D737" s="34">
        <f t="shared" si="58"/>
        <v>0</v>
      </c>
      <c r="E737" s="34">
        <f t="shared" si="59"/>
        <v>0</v>
      </c>
      <c r="F737" s="34" t="str">
        <f t="shared" si="61"/>
        <v/>
      </c>
    </row>
    <row r="738" spans="1:6">
      <c r="A738" s="27" t="str">
        <f t="shared" si="60"/>
        <v>61</v>
      </c>
      <c r="B738" s="118">
        <v>619</v>
      </c>
      <c r="C738" s="27" t="s">
        <v>625</v>
      </c>
      <c r="D738" s="34">
        <f t="shared" si="58"/>
        <v>0</v>
      </c>
      <c r="E738" s="34">
        <f t="shared" si="59"/>
        <v>0</v>
      </c>
      <c r="F738" s="34" t="str">
        <f t="shared" si="61"/>
        <v/>
      </c>
    </row>
    <row r="739" spans="1:6">
      <c r="A739" s="27" t="str">
        <f t="shared" si="60"/>
        <v>619</v>
      </c>
      <c r="B739" s="118">
        <v>6190</v>
      </c>
      <c r="C739" s="27" t="s">
        <v>626</v>
      </c>
      <c r="D739" s="34">
        <f t="shared" si="58"/>
        <v>0</v>
      </c>
      <c r="E739" s="34">
        <f t="shared" si="59"/>
        <v>0</v>
      </c>
      <c r="F739" s="34" t="str">
        <f t="shared" si="61"/>
        <v/>
      </c>
    </row>
    <row r="740" spans="1:6">
      <c r="A740" s="27" t="str">
        <f t="shared" si="60"/>
        <v>6</v>
      </c>
      <c r="B740" s="118">
        <v>62</v>
      </c>
      <c r="C740" s="27" t="s">
        <v>627</v>
      </c>
      <c r="D740" s="34">
        <f t="shared" si="58"/>
        <v>0</v>
      </c>
      <c r="E740" s="34">
        <f t="shared" si="59"/>
        <v>0</v>
      </c>
      <c r="F740" s="34" t="str">
        <f t="shared" si="61"/>
        <v/>
      </c>
    </row>
    <row r="741" spans="1:6">
      <c r="A741" s="27" t="str">
        <f t="shared" si="60"/>
        <v>62</v>
      </c>
      <c r="B741" s="118">
        <v>620</v>
      </c>
      <c r="C741" s="27" t="s">
        <v>408</v>
      </c>
      <c r="D741" s="34">
        <f t="shared" si="58"/>
        <v>0</v>
      </c>
      <c r="E741" s="34">
        <f t="shared" si="59"/>
        <v>0</v>
      </c>
      <c r="F741" s="34" t="str">
        <f t="shared" si="61"/>
        <v/>
      </c>
    </row>
    <row r="742" spans="1:6">
      <c r="A742" s="27" t="str">
        <f t="shared" si="60"/>
        <v>620</v>
      </c>
      <c r="B742" s="118">
        <v>6200</v>
      </c>
      <c r="C742" s="27" t="s">
        <v>628</v>
      </c>
      <c r="D742" s="34">
        <f t="shared" si="58"/>
        <v>0</v>
      </c>
      <c r="E742" s="34">
        <f t="shared" si="59"/>
        <v>0</v>
      </c>
      <c r="F742" s="34" t="str">
        <f t="shared" si="61"/>
        <v/>
      </c>
    </row>
    <row r="743" spans="1:6">
      <c r="A743" s="27" t="str">
        <f t="shared" si="60"/>
        <v>62</v>
      </c>
      <c r="B743" s="118">
        <v>621</v>
      </c>
      <c r="C743" s="27" t="s">
        <v>581</v>
      </c>
      <c r="D743" s="34">
        <f t="shared" si="58"/>
        <v>0</v>
      </c>
      <c r="E743" s="34">
        <f t="shared" si="59"/>
        <v>0</v>
      </c>
      <c r="F743" s="34" t="str">
        <f t="shared" si="61"/>
        <v/>
      </c>
    </row>
    <row r="744" spans="1:6">
      <c r="A744" s="27" t="str">
        <f t="shared" si="60"/>
        <v>621</v>
      </c>
      <c r="B744" s="118">
        <v>6210</v>
      </c>
      <c r="C744" s="27" t="s">
        <v>629</v>
      </c>
      <c r="D744" s="34">
        <f t="shared" si="58"/>
        <v>0</v>
      </c>
      <c r="E744" s="34">
        <f t="shared" si="59"/>
        <v>0</v>
      </c>
      <c r="F744" s="34" t="str">
        <f t="shared" si="61"/>
        <v/>
      </c>
    </row>
    <row r="745" spans="1:6">
      <c r="A745" s="27" t="str">
        <f t="shared" si="60"/>
        <v>62</v>
      </c>
      <c r="B745" s="118">
        <v>629</v>
      </c>
      <c r="C745" s="27" t="s">
        <v>411</v>
      </c>
      <c r="D745" s="34">
        <f t="shared" si="58"/>
        <v>0</v>
      </c>
      <c r="E745" s="34">
        <f t="shared" si="59"/>
        <v>0</v>
      </c>
      <c r="F745" s="34" t="str">
        <f t="shared" si="61"/>
        <v/>
      </c>
    </row>
    <row r="746" spans="1:6">
      <c r="A746" s="27" t="str">
        <f t="shared" si="60"/>
        <v>629</v>
      </c>
      <c r="B746" s="118">
        <v>6290</v>
      </c>
      <c r="C746" s="27" t="s">
        <v>630</v>
      </c>
      <c r="D746" s="34">
        <f t="shared" si="58"/>
        <v>0</v>
      </c>
      <c r="E746" s="34">
        <f t="shared" si="59"/>
        <v>0</v>
      </c>
      <c r="F746" s="34" t="str">
        <f t="shared" si="61"/>
        <v/>
      </c>
    </row>
    <row r="747" spans="1:6">
      <c r="A747" s="27" t="str">
        <f t="shared" si="60"/>
        <v>6</v>
      </c>
      <c r="B747" s="118">
        <v>63</v>
      </c>
      <c r="C747" s="27" t="s">
        <v>631</v>
      </c>
      <c r="D747" s="34">
        <f t="shared" si="58"/>
        <v>0</v>
      </c>
      <c r="E747" s="34">
        <f t="shared" si="59"/>
        <v>0</v>
      </c>
      <c r="F747" s="34" t="str">
        <f t="shared" si="61"/>
        <v/>
      </c>
    </row>
    <row r="748" spans="1:6">
      <c r="A748" s="27" t="str">
        <f t="shared" si="60"/>
        <v>63</v>
      </c>
      <c r="B748" s="118">
        <v>630</v>
      </c>
      <c r="C748" s="27" t="s">
        <v>161</v>
      </c>
      <c r="D748" s="34">
        <f t="shared" si="58"/>
        <v>0</v>
      </c>
      <c r="E748" s="34">
        <f t="shared" si="59"/>
        <v>0</v>
      </c>
      <c r="F748" s="34" t="str">
        <f t="shared" si="61"/>
        <v/>
      </c>
    </row>
    <row r="749" spans="1:6">
      <c r="A749" s="27" t="str">
        <f t="shared" si="60"/>
        <v>630</v>
      </c>
      <c r="B749" s="118">
        <v>6300</v>
      </c>
      <c r="C749" s="27" t="s">
        <v>632</v>
      </c>
      <c r="D749" s="34">
        <f t="shared" si="58"/>
        <v>0</v>
      </c>
      <c r="E749" s="34">
        <f t="shared" si="59"/>
        <v>0</v>
      </c>
      <c r="F749" s="34" t="str">
        <f t="shared" si="61"/>
        <v/>
      </c>
    </row>
    <row r="750" spans="1:6">
      <c r="A750" s="27" t="str">
        <f t="shared" si="60"/>
        <v>63</v>
      </c>
      <c r="B750" s="118">
        <v>631</v>
      </c>
      <c r="C750" s="27" t="s">
        <v>162</v>
      </c>
      <c r="D750" s="34">
        <f t="shared" si="58"/>
        <v>0</v>
      </c>
      <c r="E750" s="34">
        <f t="shared" si="59"/>
        <v>0</v>
      </c>
      <c r="F750" s="34" t="str">
        <f t="shared" si="61"/>
        <v/>
      </c>
    </row>
    <row r="751" spans="1:6">
      <c r="A751" s="27" t="str">
        <f t="shared" si="60"/>
        <v>631</v>
      </c>
      <c r="B751" s="118">
        <v>6310</v>
      </c>
      <c r="C751" s="27" t="s">
        <v>633</v>
      </c>
      <c r="D751" s="34">
        <f t="shared" si="58"/>
        <v>0</v>
      </c>
      <c r="E751" s="34">
        <f t="shared" si="59"/>
        <v>0</v>
      </c>
      <c r="F751" s="34" t="str">
        <f t="shared" si="61"/>
        <v/>
      </c>
    </row>
    <row r="752" spans="1:6">
      <c r="A752" s="27" t="str">
        <f t="shared" si="60"/>
        <v>63</v>
      </c>
      <c r="B752" s="118">
        <v>632</v>
      </c>
      <c r="C752" s="27" t="s">
        <v>163</v>
      </c>
      <c r="D752" s="34">
        <f t="shared" si="58"/>
        <v>0</v>
      </c>
      <c r="E752" s="34">
        <f t="shared" si="59"/>
        <v>0</v>
      </c>
      <c r="F752" s="34" t="str">
        <f t="shared" si="61"/>
        <v/>
      </c>
    </row>
    <row r="753" spans="1:6">
      <c r="A753" s="27" t="str">
        <f t="shared" si="60"/>
        <v>632</v>
      </c>
      <c r="B753" s="118">
        <v>6320</v>
      </c>
      <c r="C753" s="27" t="s">
        <v>634</v>
      </c>
      <c r="D753" s="34">
        <f t="shared" si="58"/>
        <v>0</v>
      </c>
      <c r="E753" s="34">
        <f t="shared" si="59"/>
        <v>0</v>
      </c>
      <c r="F753" s="34" t="str">
        <f t="shared" si="61"/>
        <v/>
      </c>
    </row>
    <row r="754" spans="1:6">
      <c r="A754" s="27" t="str">
        <f t="shared" si="60"/>
        <v>63</v>
      </c>
      <c r="B754" s="118">
        <v>633</v>
      </c>
      <c r="C754" s="27" t="s">
        <v>164</v>
      </c>
      <c r="D754" s="34">
        <f t="shared" si="58"/>
        <v>0</v>
      </c>
      <c r="E754" s="34">
        <f t="shared" si="59"/>
        <v>0</v>
      </c>
      <c r="F754" s="34" t="str">
        <f t="shared" si="61"/>
        <v/>
      </c>
    </row>
    <row r="755" spans="1:6">
      <c r="A755" s="27" t="str">
        <f t="shared" si="60"/>
        <v>633</v>
      </c>
      <c r="B755" s="118">
        <v>6330</v>
      </c>
      <c r="C755" s="27" t="s">
        <v>635</v>
      </c>
      <c r="D755" s="34">
        <f t="shared" si="58"/>
        <v>0</v>
      </c>
      <c r="E755" s="34">
        <f t="shared" si="59"/>
        <v>0</v>
      </c>
      <c r="F755" s="34" t="str">
        <f t="shared" si="61"/>
        <v/>
      </c>
    </row>
    <row r="756" spans="1:6">
      <c r="A756" s="27" t="str">
        <f t="shared" si="60"/>
        <v>63</v>
      </c>
      <c r="B756" s="118">
        <v>634</v>
      </c>
      <c r="C756" s="27" t="s">
        <v>165</v>
      </c>
      <c r="D756" s="34">
        <f t="shared" si="58"/>
        <v>0</v>
      </c>
      <c r="E756" s="34">
        <f t="shared" si="59"/>
        <v>0</v>
      </c>
      <c r="F756" s="34" t="str">
        <f t="shared" si="61"/>
        <v/>
      </c>
    </row>
    <row r="757" spans="1:6">
      <c r="A757" s="27" t="str">
        <f t="shared" si="60"/>
        <v>634</v>
      </c>
      <c r="B757" s="118">
        <v>6340</v>
      </c>
      <c r="C757" s="27" t="s">
        <v>636</v>
      </c>
      <c r="D757" s="34">
        <f t="shared" si="58"/>
        <v>0</v>
      </c>
      <c r="E757" s="34">
        <f t="shared" si="59"/>
        <v>0</v>
      </c>
      <c r="F757" s="34" t="str">
        <f t="shared" si="61"/>
        <v/>
      </c>
    </row>
    <row r="758" spans="1:6">
      <c r="A758" s="27" t="str">
        <f t="shared" si="60"/>
        <v>63</v>
      </c>
      <c r="B758" s="118">
        <v>635</v>
      </c>
      <c r="C758" s="27" t="s">
        <v>166</v>
      </c>
      <c r="D758" s="34">
        <f t="shared" si="58"/>
        <v>0</v>
      </c>
      <c r="E758" s="34">
        <f t="shared" si="59"/>
        <v>0</v>
      </c>
      <c r="F758" s="34" t="str">
        <f t="shared" si="61"/>
        <v/>
      </c>
    </row>
    <row r="759" spans="1:6">
      <c r="A759" s="27" t="str">
        <f t="shared" si="60"/>
        <v>635</v>
      </c>
      <c r="B759" s="118">
        <v>6350</v>
      </c>
      <c r="C759" s="27" t="s">
        <v>637</v>
      </c>
      <c r="D759" s="34">
        <f t="shared" si="58"/>
        <v>0</v>
      </c>
      <c r="E759" s="34">
        <f t="shared" si="59"/>
        <v>0</v>
      </c>
      <c r="F759" s="34" t="str">
        <f t="shared" si="61"/>
        <v/>
      </c>
    </row>
    <row r="760" spans="1:6">
      <c r="A760" s="27" t="str">
        <f t="shared" si="60"/>
        <v>63</v>
      </c>
      <c r="B760" s="118">
        <v>636</v>
      </c>
      <c r="C760" s="27" t="s">
        <v>167</v>
      </c>
      <c r="D760" s="34">
        <f t="shared" si="58"/>
        <v>0</v>
      </c>
      <c r="E760" s="34">
        <f t="shared" si="59"/>
        <v>0</v>
      </c>
      <c r="F760" s="34" t="str">
        <f t="shared" si="61"/>
        <v/>
      </c>
    </row>
    <row r="761" spans="1:6">
      <c r="A761" s="27" t="str">
        <f t="shared" si="60"/>
        <v>636</v>
      </c>
      <c r="B761" s="118">
        <v>6360</v>
      </c>
      <c r="C761" s="27" t="s">
        <v>638</v>
      </c>
      <c r="D761" s="34">
        <f t="shared" si="58"/>
        <v>0</v>
      </c>
      <c r="E761" s="34">
        <f t="shared" si="59"/>
        <v>0</v>
      </c>
      <c r="F761" s="34" t="str">
        <f t="shared" si="61"/>
        <v/>
      </c>
    </row>
    <row r="762" spans="1:6">
      <c r="A762" s="27" t="str">
        <f t="shared" si="60"/>
        <v>63</v>
      </c>
      <c r="B762" s="118">
        <v>637</v>
      </c>
      <c r="C762" s="27" t="s">
        <v>168</v>
      </c>
      <c r="D762" s="34">
        <f t="shared" si="58"/>
        <v>0</v>
      </c>
      <c r="E762" s="34">
        <f t="shared" si="59"/>
        <v>0</v>
      </c>
      <c r="F762" s="34" t="str">
        <f t="shared" si="61"/>
        <v/>
      </c>
    </row>
    <row r="763" spans="1:6">
      <c r="A763" s="27" t="str">
        <f t="shared" si="60"/>
        <v>637</v>
      </c>
      <c r="B763" s="118">
        <v>6370</v>
      </c>
      <c r="C763" s="27" t="s">
        <v>639</v>
      </c>
      <c r="D763" s="34">
        <f t="shared" si="58"/>
        <v>0</v>
      </c>
      <c r="E763" s="34">
        <f t="shared" si="59"/>
        <v>0</v>
      </c>
      <c r="F763" s="34" t="str">
        <f t="shared" ref="F763" si="62">IF(OR(B763=1,B763=3,B763=5,B763=7,B763=9000),E763-D763,IF(OR(B763=2,B763=4,B763=6,B763=8,B763=9001),-(E763-D763),""))</f>
        <v/>
      </c>
    </row>
    <row r="764" spans="1:6">
      <c r="A764" s="27" t="str">
        <f t="shared" si="60"/>
        <v>637</v>
      </c>
      <c r="B764" s="118">
        <v>6379</v>
      </c>
      <c r="C764" s="27" t="s">
        <v>972</v>
      </c>
      <c r="D764" s="34">
        <f t="shared" si="58"/>
        <v>0</v>
      </c>
      <c r="E764" s="34">
        <f t="shared" si="59"/>
        <v>0</v>
      </c>
      <c r="F764" s="34" t="str">
        <f t="shared" si="61"/>
        <v/>
      </c>
    </row>
    <row r="765" spans="1:6">
      <c r="A765" s="27" t="str">
        <f t="shared" si="60"/>
        <v>63</v>
      </c>
      <c r="B765" s="118">
        <v>638</v>
      </c>
      <c r="C765" s="27" t="s">
        <v>169</v>
      </c>
      <c r="D765" s="34">
        <f t="shared" si="58"/>
        <v>0</v>
      </c>
      <c r="E765" s="34">
        <f t="shared" si="59"/>
        <v>0</v>
      </c>
      <c r="F765" s="34" t="str">
        <f t="shared" si="61"/>
        <v/>
      </c>
    </row>
    <row r="766" spans="1:6">
      <c r="A766" s="27" t="str">
        <f t="shared" si="60"/>
        <v>638</v>
      </c>
      <c r="B766" s="118">
        <v>6380</v>
      </c>
      <c r="C766" s="27" t="s">
        <v>640</v>
      </c>
      <c r="D766" s="34">
        <f t="shared" si="58"/>
        <v>0</v>
      </c>
      <c r="E766" s="34">
        <f t="shared" si="59"/>
        <v>0</v>
      </c>
      <c r="F766" s="34" t="str">
        <f t="shared" si="61"/>
        <v/>
      </c>
    </row>
    <row r="767" spans="1:6">
      <c r="A767" s="27" t="str">
        <f t="shared" si="60"/>
        <v>6</v>
      </c>
      <c r="B767" s="118">
        <v>64</v>
      </c>
      <c r="C767" s="27" t="s">
        <v>641</v>
      </c>
      <c r="D767" s="34">
        <f t="shared" si="58"/>
        <v>0</v>
      </c>
      <c r="E767" s="34">
        <f t="shared" si="59"/>
        <v>0</v>
      </c>
      <c r="F767" s="34" t="str">
        <f t="shared" si="61"/>
        <v/>
      </c>
    </row>
    <row r="768" spans="1:6">
      <c r="A768" s="27" t="str">
        <f t="shared" si="60"/>
        <v>64</v>
      </c>
      <c r="B768" s="118">
        <v>640</v>
      </c>
      <c r="C768" s="27" t="s">
        <v>161</v>
      </c>
      <c r="D768" s="34">
        <f t="shared" si="58"/>
        <v>0</v>
      </c>
      <c r="E768" s="34">
        <f t="shared" si="59"/>
        <v>0</v>
      </c>
      <c r="F768" s="34" t="str">
        <f t="shared" si="61"/>
        <v/>
      </c>
    </row>
    <row r="769" spans="1:6">
      <c r="A769" s="27" t="str">
        <f t="shared" si="60"/>
        <v>640</v>
      </c>
      <c r="B769" s="118">
        <v>6400</v>
      </c>
      <c r="C769" s="27" t="s">
        <v>642</v>
      </c>
      <c r="D769" s="34">
        <f t="shared" si="58"/>
        <v>0</v>
      </c>
      <c r="E769" s="34">
        <f t="shared" si="59"/>
        <v>0</v>
      </c>
      <c r="F769" s="34" t="str">
        <f t="shared" si="61"/>
        <v/>
      </c>
    </row>
    <row r="770" spans="1:6">
      <c r="A770" s="27" t="str">
        <f t="shared" si="60"/>
        <v>64</v>
      </c>
      <c r="B770" s="118">
        <v>641</v>
      </c>
      <c r="C770" s="27" t="s">
        <v>162</v>
      </c>
      <c r="D770" s="34">
        <f t="shared" si="58"/>
        <v>0</v>
      </c>
      <c r="E770" s="34">
        <f t="shared" si="59"/>
        <v>0</v>
      </c>
      <c r="F770" s="34" t="str">
        <f t="shared" si="61"/>
        <v/>
      </c>
    </row>
    <row r="771" spans="1:6">
      <c r="A771" s="27" t="str">
        <f t="shared" si="60"/>
        <v>641</v>
      </c>
      <c r="B771" s="118">
        <v>6410</v>
      </c>
      <c r="C771" s="27" t="s">
        <v>643</v>
      </c>
      <c r="D771" s="34">
        <f t="shared" si="58"/>
        <v>0</v>
      </c>
      <c r="E771" s="34">
        <f t="shared" si="59"/>
        <v>0</v>
      </c>
      <c r="F771" s="34" t="str">
        <f t="shared" si="61"/>
        <v/>
      </c>
    </row>
    <row r="772" spans="1:6">
      <c r="A772" s="27" t="str">
        <f t="shared" si="60"/>
        <v>64</v>
      </c>
      <c r="B772" s="118">
        <v>642</v>
      </c>
      <c r="C772" s="27" t="s">
        <v>163</v>
      </c>
      <c r="D772" s="34">
        <f t="shared" si="58"/>
        <v>0</v>
      </c>
      <c r="E772" s="34">
        <f t="shared" si="59"/>
        <v>0</v>
      </c>
      <c r="F772" s="34" t="str">
        <f t="shared" si="61"/>
        <v/>
      </c>
    </row>
    <row r="773" spans="1:6">
      <c r="A773" s="27" t="str">
        <f t="shared" si="60"/>
        <v>642</v>
      </c>
      <c r="B773" s="118">
        <v>6420</v>
      </c>
      <c r="C773" s="27" t="s">
        <v>644</v>
      </c>
      <c r="D773" s="34">
        <f t="shared" si="58"/>
        <v>0</v>
      </c>
      <c r="E773" s="34">
        <f t="shared" si="59"/>
        <v>0</v>
      </c>
      <c r="F773" s="34" t="str">
        <f t="shared" si="61"/>
        <v/>
      </c>
    </row>
    <row r="774" spans="1:6">
      <c r="A774" s="27" t="str">
        <f t="shared" si="60"/>
        <v>64</v>
      </c>
      <c r="B774" s="118">
        <v>643</v>
      </c>
      <c r="C774" s="27" t="s">
        <v>164</v>
      </c>
      <c r="D774" s="34">
        <f t="shared" si="58"/>
        <v>0</v>
      </c>
      <c r="E774" s="34">
        <f t="shared" si="59"/>
        <v>0</v>
      </c>
      <c r="F774" s="34" t="str">
        <f t="shared" si="61"/>
        <v/>
      </c>
    </row>
    <row r="775" spans="1:6">
      <c r="A775" s="27" t="str">
        <f t="shared" si="60"/>
        <v>643</v>
      </c>
      <c r="B775" s="118">
        <v>6430</v>
      </c>
      <c r="C775" s="27" t="s">
        <v>645</v>
      </c>
      <c r="D775" s="34">
        <f t="shared" si="58"/>
        <v>0</v>
      </c>
      <c r="E775" s="34">
        <f t="shared" si="59"/>
        <v>0</v>
      </c>
      <c r="F775" s="34" t="str">
        <f t="shared" si="61"/>
        <v/>
      </c>
    </row>
    <row r="776" spans="1:6">
      <c r="A776" s="27" t="str">
        <f t="shared" si="60"/>
        <v>64</v>
      </c>
      <c r="B776" s="118">
        <v>644</v>
      </c>
      <c r="C776" s="27" t="s">
        <v>165</v>
      </c>
      <c r="D776" s="34">
        <f t="shared" ref="D776:D839" si="63">IF(LEN(B776)&lt;4,SUMIF(SgNr,$B776,SgAnfBestand),SUMIF(DeKontoNr,B776,DeAnfBestand))</f>
        <v>0</v>
      </c>
      <c r="E776" s="34">
        <f t="shared" ref="E776:E839" si="64">IF(LEN(B776)&lt;4,SUMIF(SgNr,$B776,SgEndBestand),IF(B776&lt;3000,D776+SUMIF(DeKontoNr,B776,DeBuchBetrag),SUMIF(DeKontoNr,B776,DeBuchBetrag)))</f>
        <v>0</v>
      </c>
      <c r="F776" s="34" t="str">
        <f t="shared" si="61"/>
        <v/>
      </c>
    </row>
    <row r="777" spans="1:6">
      <c r="A777" s="27" t="str">
        <f t="shared" si="60"/>
        <v>644</v>
      </c>
      <c r="B777" s="118">
        <v>6440</v>
      </c>
      <c r="C777" s="27" t="s">
        <v>646</v>
      </c>
      <c r="D777" s="34">
        <f t="shared" si="63"/>
        <v>0</v>
      </c>
      <c r="E777" s="34">
        <f t="shared" si="64"/>
        <v>0</v>
      </c>
      <c r="F777" s="34" t="str">
        <f t="shared" si="61"/>
        <v/>
      </c>
    </row>
    <row r="778" spans="1:6">
      <c r="A778" s="27" t="str">
        <f t="shared" si="60"/>
        <v>64</v>
      </c>
      <c r="B778" s="118">
        <v>645</v>
      </c>
      <c r="C778" s="27" t="s">
        <v>166</v>
      </c>
      <c r="D778" s="34">
        <f t="shared" si="63"/>
        <v>0</v>
      </c>
      <c r="E778" s="34">
        <f t="shared" si="64"/>
        <v>0</v>
      </c>
      <c r="F778" s="34" t="str">
        <f t="shared" si="61"/>
        <v/>
      </c>
    </row>
    <row r="779" spans="1:6">
      <c r="A779" s="27" t="str">
        <f t="shared" si="60"/>
        <v>645</v>
      </c>
      <c r="B779" s="118">
        <v>6450</v>
      </c>
      <c r="C779" s="27" t="s">
        <v>647</v>
      </c>
      <c r="D779" s="34">
        <f t="shared" si="63"/>
        <v>0</v>
      </c>
      <c r="E779" s="34">
        <f t="shared" si="64"/>
        <v>0</v>
      </c>
      <c r="F779" s="34" t="str">
        <f t="shared" si="61"/>
        <v/>
      </c>
    </row>
    <row r="780" spans="1:6">
      <c r="A780" s="27" t="str">
        <f t="shared" ref="A780:A843" si="65">IF(LEN($B780)=4,LEFT($B780,3),IF(LEN($B780)=3,LEFT($B780,2),IF(LEN($B780)=2,LEFT($B780,1),"")))</f>
        <v>64</v>
      </c>
      <c r="B780" s="118">
        <v>646</v>
      </c>
      <c r="C780" s="27" t="s">
        <v>167</v>
      </c>
      <c r="D780" s="34">
        <f t="shared" si="63"/>
        <v>0</v>
      </c>
      <c r="E780" s="34">
        <f t="shared" si="64"/>
        <v>0</v>
      </c>
      <c r="F780" s="34" t="str">
        <f t="shared" ref="F780:F843" si="66">IF(OR(B780=1,B780=3,B780=5,B780=7,B780=9000),E780-D780,IF(OR(B780=2,B780=4,B780=6,B780=8,B780=9001),-(E780-D780),""))</f>
        <v/>
      </c>
    </row>
    <row r="781" spans="1:6">
      <c r="A781" s="27" t="str">
        <f t="shared" si="65"/>
        <v>646</v>
      </c>
      <c r="B781" s="118">
        <v>6460</v>
      </c>
      <c r="C781" s="27" t="s">
        <v>648</v>
      </c>
      <c r="D781" s="34">
        <f t="shared" si="63"/>
        <v>0</v>
      </c>
      <c r="E781" s="34">
        <f t="shared" si="64"/>
        <v>0</v>
      </c>
      <c r="F781" s="34" t="str">
        <f t="shared" si="66"/>
        <v/>
      </c>
    </row>
    <row r="782" spans="1:6">
      <c r="A782" s="27" t="str">
        <f t="shared" si="65"/>
        <v>64</v>
      </c>
      <c r="B782" s="118">
        <v>647</v>
      </c>
      <c r="C782" s="27" t="s">
        <v>168</v>
      </c>
      <c r="D782" s="34">
        <f t="shared" si="63"/>
        <v>0</v>
      </c>
      <c r="E782" s="34">
        <f t="shared" si="64"/>
        <v>0</v>
      </c>
      <c r="F782" s="34" t="str">
        <f t="shared" si="66"/>
        <v/>
      </c>
    </row>
    <row r="783" spans="1:6">
      <c r="A783" s="27" t="str">
        <f t="shared" si="65"/>
        <v>647</v>
      </c>
      <c r="B783" s="118">
        <v>6470</v>
      </c>
      <c r="C783" s="27" t="s">
        <v>649</v>
      </c>
      <c r="D783" s="34">
        <f t="shared" si="63"/>
        <v>0</v>
      </c>
      <c r="E783" s="34">
        <f t="shared" si="64"/>
        <v>0</v>
      </c>
      <c r="F783" s="34" t="str">
        <f t="shared" si="66"/>
        <v/>
      </c>
    </row>
    <row r="784" spans="1:6">
      <c r="A784" s="27" t="str">
        <f t="shared" si="65"/>
        <v>64</v>
      </c>
      <c r="B784" s="118">
        <v>648</v>
      </c>
      <c r="C784" s="27" t="s">
        <v>169</v>
      </c>
      <c r="D784" s="34">
        <f t="shared" si="63"/>
        <v>0</v>
      </c>
      <c r="E784" s="34">
        <f t="shared" si="64"/>
        <v>0</v>
      </c>
      <c r="F784" s="34" t="str">
        <f t="shared" si="66"/>
        <v/>
      </c>
    </row>
    <row r="785" spans="1:6">
      <c r="A785" s="27" t="str">
        <f t="shared" si="65"/>
        <v>648</v>
      </c>
      <c r="B785" s="118">
        <v>6480</v>
      </c>
      <c r="C785" s="27" t="s">
        <v>650</v>
      </c>
      <c r="D785" s="34">
        <f t="shared" si="63"/>
        <v>0</v>
      </c>
      <c r="E785" s="34">
        <f t="shared" si="64"/>
        <v>0</v>
      </c>
      <c r="F785" s="34" t="str">
        <f t="shared" si="66"/>
        <v/>
      </c>
    </row>
    <row r="786" spans="1:6">
      <c r="A786" s="27" t="str">
        <f t="shared" si="65"/>
        <v>6</v>
      </c>
      <c r="B786" s="118">
        <v>65</v>
      </c>
      <c r="C786" s="27" t="s">
        <v>651</v>
      </c>
      <c r="D786" s="34">
        <f t="shared" si="63"/>
        <v>0</v>
      </c>
      <c r="E786" s="34">
        <f t="shared" si="64"/>
        <v>0</v>
      </c>
      <c r="F786" s="34" t="str">
        <f t="shared" si="66"/>
        <v/>
      </c>
    </row>
    <row r="787" spans="1:6">
      <c r="A787" s="27" t="str">
        <f t="shared" si="65"/>
        <v>65</v>
      </c>
      <c r="B787" s="118">
        <v>650</v>
      </c>
      <c r="C787" s="27" t="s">
        <v>161</v>
      </c>
      <c r="D787" s="34">
        <f t="shared" si="63"/>
        <v>0</v>
      </c>
      <c r="E787" s="34">
        <f t="shared" si="64"/>
        <v>0</v>
      </c>
      <c r="F787" s="34" t="str">
        <f t="shared" si="66"/>
        <v/>
      </c>
    </row>
    <row r="788" spans="1:6">
      <c r="A788" s="27" t="str">
        <f t="shared" si="65"/>
        <v>650</v>
      </c>
      <c r="B788" s="118">
        <v>6500</v>
      </c>
      <c r="C788" s="27" t="s">
        <v>652</v>
      </c>
      <c r="D788" s="34">
        <f t="shared" si="63"/>
        <v>0</v>
      </c>
      <c r="E788" s="34">
        <f t="shared" si="64"/>
        <v>0</v>
      </c>
      <c r="F788" s="34" t="str">
        <f t="shared" si="66"/>
        <v/>
      </c>
    </row>
    <row r="789" spans="1:6">
      <c r="A789" s="27" t="str">
        <f t="shared" si="65"/>
        <v>65</v>
      </c>
      <c r="B789" s="118">
        <v>651</v>
      </c>
      <c r="C789" s="27" t="s">
        <v>162</v>
      </c>
      <c r="D789" s="34">
        <f t="shared" si="63"/>
        <v>0</v>
      </c>
      <c r="E789" s="34">
        <f t="shared" si="64"/>
        <v>0</v>
      </c>
      <c r="F789" s="34" t="str">
        <f t="shared" si="66"/>
        <v/>
      </c>
    </row>
    <row r="790" spans="1:6">
      <c r="A790" s="27" t="str">
        <f t="shared" si="65"/>
        <v>651</v>
      </c>
      <c r="B790" s="118">
        <v>6510</v>
      </c>
      <c r="C790" s="27" t="s">
        <v>653</v>
      </c>
      <c r="D790" s="34">
        <f t="shared" si="63"/>
        <v>0</v>
      </c>
      <c r="E790" s="34">
        <f t="shared" si="64"/>
        <v>0</v>
      </c>
      <c r="F790" s="34" t="str">
        <f t="shared" si="66"/>
        <v/>
      </c>
    </row>
    <row r="791" spans="1:6">
      <c r="A791" s="27" t="str">
        <f t="shared" si="65"/>
        <v>65</v>
      </c>
      <c r="B791" s="118">
        <v>652</v>
      </c>
      <c r="C791" s="27" t="s">
        <v>163</v>
      </c>
      <c r="D791" s="34">
        <f t="shared" si="63"/>
        <v>0</v>
      </c>
      <c r="E791" s="34">
        <f t="shared" si="64"/>
        <v>0</v>
      </c>
      <c r="F791" s="34" t="str">
        <f t="shared" si="66"/>
        <v/>
      </c>
    </row>
    <row r="792" spans="1:6">
      <c r="A792" s="27" t="str">
        <f t="shared" si="65"/>
        <v>652</v>
      </c>
      <c r="B792" s="118">
        <v>6520</v>
      </c>
      <c r="C792" s="27" t="s">
        <v>654</v>
      </c>
      <c r="D792" s="34">
        <f t="shared" si="63"/>
        <v>0</v>
      </c>
      <c r="E792" s="34">
        <f t="shared" si="64"/>
        <v>0</v>
      </c>
      <c r="F792" s="34" t="str">
        <f t="shared" si="66"/>
        <v/>
      </c>
    </row>
    <row r="793" spans="1:6">
      <c r="A793" s="27" t="str">
        <f t="shared" si="65"/>
        <v>65</v>
      </c>
      <c r="B793" s="118">
        <v>653</v>
      </c>
      <c r="C793" s="27" t="s">
        <v>164</v>
      </c>
      <c r="D793" s="34">
        <f t="shared" si="63"/>
        <v>0</v>
      </c>
      <c r="E793" s="34">
        <f t="shared" si="64"/>
        <v>0</v>
      </c>
      <c r="F793" s="34" t="str">
        <f t="shared" si="66"/>
        <v/>
      </c>
    </row>
    <row r="794" spans="1:6">
      <c r="A794" s="27" t="str">
        <f t="shared" si="65"/>
        <v>653</v>
      </c>
      <c r="B794" s="118">
        <v>6530</v>
      </c>
      <c r="C794" s="27" t="s">
        <v>655</v>
      </c>
      <c r="D794" s="34">
        <f t="shared" si="63"/>
        <v>0</v>
      </c>
      <c r="E794" s="34">
        <f t="shared" si="64"/>
        <v>0</v>
      </c>
      <c r="F794" s="34" t="str">
        <f t="shared" si="66"/>
        <v/>
      </c>
    </row>
    <row r="795" spans="1:6">
      <c r="A795" s="27" t="str">
        <f t="shared" si="65"/>
        <v>65</v>
      </c>
      <c r="B795" s="118">
        <v>654</v>
      </c>
      <c r="C795" s="27" t="s">
        <v>165</v>
      </c>
      <c r="D795" s="34">
        <f t="shared" si="63"/>
        <v>0</v>
      </c>
      <c r="E795" s="34">
        <f t="shared" si="64"/>
        <v>0</v>
      </c>
      <c r="F795" s="34" t="str">
        <f t="shared" si="66"/>
        <v/>
      </c>
    </row>
    <row r="796" spans="1:6">
      <c r="A796" s="27" t="str">
        <f t="shared" si="65"/>
        <v>654</v>
      </c>
      <c r="B796" s="118">
        <v>6540</v>
      </c>
      <c r="C796" s="27" t="s">
        <v>656</v>
      </c>
      <c r="D796" s="34">
        <f t="shared" si="63"/>
        <v>0</v>
      </c>
      <c r="E796" s="34">
        <f t="shared" si="64"/>
        <v>0</v>
      </c>
      <c r="F796" s="34" t="str">
        <f t="shared" si="66"/>
        <v/>
      </c>
    </row>
    <row r="797" spans="1:6">
      <c r="A797" s="27" t="str">
        <f t="shared" si="65"/>
        <v>65</v>
      </c>
      <c r="B797" s="118">
        <v>655</v>
      </c>
      <c r="C797" s="27" t="s">
        <v>166</v>
      </c>
      <c r="D797" s="34">
        <f t="shared" si="63"/>
        <v>0</v>
      </c>
      <c r="E797" s="34">
        <f t="shared" si="64"/>
        <v>0</v>
      </c>
      <c r="F797" s="34" t="str">
        <f t="shared" si="66"/>
        <v/>
      </c>
    </row>
    <row r="798" spans="1:6">
      <c r="A798" s="27" t="str">
        <f t="shared" si="65"/>
        <v>655</v>
      </c>
      <c r="B798" s="118">
        <v>6550</v>
      </c>
      <c r="C798" s="27" t="s">
        <v>657</v>
      </c>
      <c r="D798" s="34">
        <f t="shared" si="63"/>
        <v>0</v>
      </c>
      <c r="E798" s="34">
        <f t="shared" si="64"/>
        <v>0</v>
      </c>
      <c r="F798" s="34" t="str">
        <f t="shared" si="66"/>
        <v/>
      </c>
    </row>
    <row r="799" spans="1:6">
      <c r="A799" s="27" t="str">
        <f t="shared" si="65"/>
        <v>65</v>
      </c>
      <c r="B799" s="118">
        <v>656</v>
      </c>
      <c r="C799" s="27" t="s">
        <v>167</v>
      </c>
      <c r="D799" s="34">
        <f t="shared" si="63"/>
        <v>0</v>
      </c>
      <c r="E799" s="34">
        <f t="shared" si="64"/>
        <v>0</v>
      </c>
      <c r="F799" s="34" t="str">
        <f t="shared" si="66"/>
        <v/>
      </c>
    </row>
    <row r="800" spans="1:6">
      <c r="A800" s="27" t="str">
        <f t="shared" si="65"/>
        <v>656</v>
      </c>
      <c r="B800" s="118">
        <v>6560</v>
      </c>
      <c r="C800" s="27" t="s">
        <v>658</v>
      </c>
      <c r="D800" s="34">
        <f t="shared" si="63"/>
        <v>0</v>
      </c>
      <c r="E800" s="34">
        <f t="shared" si="64"/>
        <v>0</v>
      </c>
      <c r="F800" s="34" t="str">
        <f t="shared" si="66"/>
        <v/>
      </c>
    </row>
    <row r="801" spans="1:6">
      <c r="A801" s="27" t="str">
        <f t="shared" si="65"/>
        <v>65</v>
      </c>
      <c r="B801" s="118">
        <v>657</v>
      </c>
      <c r="C801" s="27" t="s">
        <v>168</v>
      </c>
      <c r="D801" s="34">
        <f t="shared" si="63"/>
        <v>0</v>
      </c>
      <c r="E801" s="34">
        <f t="shared" si="64"/>
        <v>0</v>
      </c>
      <c r="F801" s="34" t="str">
        <f t="shared" si="66"/>
        <v/>
      </c>
    </row>
    <row r="802" spans="1:6">
      <c r="A802" s="27" t="str">
        <f t="shared" si="65"/>
        <v>657</v>
      </c>
      <c r="B802" s="118">
        <v>6570</v>
      </c>
      <c r="C802" s="27" t="s">
        <v>659</v>
      </c>
      <c r="D802" s="34">
        <f t="shared" si="63"/>
        <v>0</v>
      </c>
      <c r="E802" s="34">
        <f t="shared" si="64"/>
        <v>0</v>
      </c>
      <c r="F802" s="34" t="str">
        <f t="shared" si="66"/>
        <v/>
      </c>
    </row>
    <row r="803" spans="1:6">
      <c r="A803" s="27" t="str">
        <f t="shared" si="65"/>
        <v>65</v>
      </c>
      <c r="B803" s="118">
        <v>658</v>
      </c>
      <c r="C803" s="27" t="s">
        <v>169</v>
      </c>
      <c r="D803" s="34">
        <f t="shared" si="63"/>
        <v>0</v>
      </c>
      <c r="E803" s="34">
        <f t="shared" si="64"/>
        <v>0</v>
      </c>
      <c r="F803" s="34" t="str">
        <f t="shared" si="66"/>
        <v/>
      </c>
    </row>
    <row r="804" spans="1:6">
      <c r="A804" s="27" t="str">
        <f t="shared" si="65"/>
        <v>658</v>
      </c>
      <c r="B804" s="118">
        <v>6580</v>
      </c>
      <c r="C804" s="27" t="s">
        <v>660</v>
      </c>
      <c r="D804" s="34">
        <f t="shared" si="63"/>
        <v>0</v>
      </c>
      <c r="E804" s="34">
        <f t="shared" si="64"/>
        <v>0</v>
      </c>
      <c r="F804" s="34" t="str">
        <f t="shared" si="66"/>
        <v/>
      </c>
    </row>
    <row r="805" spans="1:6">
      <c r="A805" s="27" t="str">
        <f t="shared" si="65"/>
        <v>6</v>
      </c>
      <c r="B805" s="118">
        <v>66</v>
      </c>
      <c r="C805" s="27" t="s">
        <v>661</v>
      </c>
      <c r="D805" s="34">
        <f t="shared" si="63"/>
        <v>0</v>
      </c>
      <c r="E805" s="34">
        <f t="shared" si="64"/>
        <v>0</v>
      </c>
      <c r="F805" s="34" t="str">
        <f t="shared" si="66"/>
        <v/>
      </c>
    </row>
    <row r="806" spans="1:6">
      <c r="A806" s="27" t="str">
        <f t="shared" si="65"/>
        <v>66</v>
      </c>
      <c r="B806" s="118">
        <v>660</v>
      </c>
      <c r="C806" s="27" t="s">
        <v>161</v>
      </c>
      <c r="D806" s="34">
        <f t="shared" si="63"/>
        <v>0</v>
      </c>
      <c r="E806" s="34">
        <f t="shared" si="64"/>
        <v>0</v>
      </c>
      <c r="F806" s="34" t="str">
        <f t="shared" si="66"/>
        <v/>
      </c>
    </row>
    <row r="807" spans="1:6">
      <c r="A807" s="27" t="str">
        <f t="shared" si="65"/>
        <v>660</v>
      </c>
      <c r="B807" s="118">
        <v>6600</v>
      </c>
      <c r="C807" s="27" t="s">
        <v>662</v>
      </c>
      <c r="D807" s="34">
        <f t="shared" si="63"/>
        <v>0</v>
      </c>
      <c r="E807" s="34">
        <f t="shared" si="64"/>
        <v>0</v>
      </c>
      <c r="F807" s="34" t="str">
        <f t="shared" si="66"/>
        <v/>
      </c>
    </row>
    <row r="808" spans="1:6">
      <c r="A808" s="27" t="str">
        <f t="shared" si="65"/>
        <v>66</v>
      </c>
      <c r="B808" s="118">
        <v>661</v>
      </c>
      <c r="C808" s="27" t="s">
        <v>162</v>
      </c>
      <c r="D808" s="34">
        <f t="shared" si="63"/>
        <v>0</v>
      </c>
      <c r="E808" s="34">
        <f t="shared" si="64"/>
        <v>0</v>
      </c>
      <c r="F808" s="34" t="str">
        <f t="shared" si="66"/>
        <v/>
      </c>
    </row>
    <row r="809" spans="1:6">
      <c r="A809" s="27" t="str">
        <f t="shared" si="65"/>
        <v>661</v>
      </c>
      <c r="B809" s="118">
        <v>6610</v>
      </c>
      <c r="C809" s="27" t="s">
        <v>663</v>
      </c>
      <c r="D809" s="34">
        <f t="shared" si="63"/>
        <v>0</v>
      </c>
      <c r="E809" s="34">
        <f t="shared" si="64"/>
        <v>0</v>
      </c>
      <c r="F809" s="34" t="str">
        <f t="shared" si="66"/>
        <v/>
      </c>
    </row>
    <row r="810" spans="1:6">
      <c r="A810" s="27" t="str">
        <f t="shared" si="65"/>
        <v>66</v>
      </c>
      <c r="B810" s="118">
        <v>662</v>
      </c>
      <c r="C810" s="27" t="s">
        <v>163</v>
      </c>
      <c r="D810" s="34">
        <f t="shared" si="63"/>
        <v>0</v>
      </c>
      <c r="E810" s="34">
        <f t="shared" si="64"/>
        <v>0</v>
      </c>
      <c r="F810" s="34" t="str">
        <f t="shared" si="66"/>
        <v/>
      </c>
    </row>
    <row r="811" spans="1:6">
      <c r="A811" s="27" t="str">
        <f t="shared" si="65"/>
        <v>662</v>
      </c>
      <c r="B811" s="118">
        <v>6620</v>
      </c>
      <c r="C811" s="27" t="s">
        <v>664</v>
      </c>
      <c r="D811" s="34">
        <f t="shared" si="63"/>
        <v>0</v>
      </c>
      <c r="E811" s="34">
        <f t="shared" si="64"/>
        <v>0</v>
      </c>
      <c r="F811" s="34" t="str">
        <f t="shared" si="66"/>
        <v/>
      </c>
    </row>
    <row r="812" spans="1:6">
      <c r="A812" s="27" t="str">
        <f t="shared" si="65"/>
        <v>66</v>
      </c>
      <c r="B812" s="118">
        <v>663</v>
      </c>
      <c r="C812" s="27" t="s">
        <v>164</v>
      </c>
      <c r="D812" s="34">
        <f t="shared" si="63"/>
        <v>0</v>
      </c>
      <c r="E812" s="34">
        <f t="shared" si="64"/>
        <v>0</v>
      </c>
      <c r="F812" s="34" t="str">
        <f t="shared" si="66"/>
        <v/>
      </c>
    </row>
    <row r="813" spans="1:6">
      <c r="A813" s="27" t="str">
        <f t="shared" si="65"/>
        <v>663</v>
      </c>
      <c r="B813" s="118">
        <v>6630</v>
      </c>
      <c r="C813" s="27" t="s">
        <v>665</v>
      </c>
      <c r="D813" s="34">
        <f t="shared" si="63"/>
        <v>0</v>
      </c>
      <c r="E813" s="34">
        <f t="shared" si="64"/>
        <v>0</v>
      </c>
      <c r="F813" s="34" t="str">
        <f t="shared" si="66"/>
        <v/>
      </c>
    </row>
    <row r="814" spans="1:6">
      <c r="A814" s="27" t="str">
        <f t="shared" si="65"/>
        <v>66</v>
      </c>
      <c r="B814" s="118">
        <v>664</v>
      </c>
      <c r="C814" s="27" t="s">
        <v>165</v>
      </c>
      <c r="D814" s="34">
        <f t="shared" si="63"/>
        <v>0</v>
      </c>
      <c r="E814" s="34">
        <f t="shared" si="64"/>
        <v>0</v>
      </c>
      <c r="F814" s="34" t="str">
        <f t="shared" si="66"/>
        <v/>
      </c>
    </row>
    <row r="815" spans="1:6">
      <c r="A815" s="27" t="str">
        <f t="shared" si="65"/>
        <v>664</v>
      </c>
      <c r="B815" s="118">
        <v>6640</v>
      </c>
      <c r="C815" s="27" t="s">
        <v>666</v>
      </c>
      <c r="D815" s="34">
        <f t="shared" si="63"/>
        <v>0</v>
      </c>
      <c r="E815" s="34">
        <f t="shared" si="64"/>
        <v>0</v>
      </c>
      <c r="F815" s="34" t="str">
        <f t="shared" si="66"/>
        <v/>
      </c>
    </row>
    <row r="816" spans="1:6">
      <c r="A816" s="27" t="str">
        <f t="shared" si="65"/>
        <v>66</v>
      </c>
      <c r="B816" s="118">
        <v>665</v>
      </c>
      <c r="C816" s="27" t="s">
        <v>166</v>
      </c>
      <c r="D816" s="34">
        <f t="shared" si="63"/>
        <v>0</v>
      </c>
      <c r="E816" s="34">
        <f t="shared" si="64"/>
        <v>0</v>
      </c>
      <c r="F816" s="34" t="str">
        <f t="shared" si="66"/>
        <v/>
      </c>
    </row>
    <row r="817" spans="1:6">
      <c r="A817" s="27" t="str">
        <f t="shared" si="65"/>
        <v>665</v>
      </c>
      <c r="B817" s="118">
        <v>6650</v>
      </c>
      <c r="C817" s="27" t="s">
        <v>667</v>
      </c>
      <c r="D817" s="34">
        <f t="shared" si="63"/>
        <v>0</v>
      </c>
      <c r="E817" s="34">
        <f t="shared" si="64"/>
        <v>0</v>
      </c>
      <c r="F817" s="34" t="str">
        <f t="shared" si="66"/>
        <v/>
      </c>
    </row>
    <row r="818" spans="1:6">
      <c r="A818" s="27" t="str">
        <f t="shared" si="65"/>
        <v>66</v>
      </c>
      <c r="B818" s="118">
        <v>666</v>
      </c>
      <c r="C818" s="27" t="s">
        <v>167</v>
      </c>
      <c r="D818" s="34">
        <f t="shared" si="63"/>
        <v>0</v>
      </c>
      <c r="E818" s="34">
        <f t="shared" si="64"/>
        <v>0</v>
      </c>
      <c r="F818" s="34" t="str">
        <f t="shared" si="66"/>
        <v/>
      </c>
    </row>
    <row r="819" spans="1:6">
      <c r="A819" s="27" t="str">
        <f t="shared" si="65"/>
        <v>666</v>
      </c>
      <c r="B819" s="118">
        <v>6660</v>
      </c>
      <c r="C819" s="27" t="s">
        <v>668</v>
      </c>
      <c r="D819" s="34">
        <f t="shared" si="63"/>
        <v>0</v>
      </c>
      <c r="E819" s="34">
        <f t="shared" si="64"/>
        <v>0</v>
      </c>
      <c r="F819" s="34" t="str">
        <f t="shared" si="66"/>
        <v/>
      </c>
    </row>
    <row r="820" spans="1:6">
      <c r="A820" s="27" t="str">
        <f t="shared" si="65"/>
        <v>66</v>
      </c>
      <c r="B820" s="118">
        <v>667</v>
      </c>
      <c r="C820" s="27" t="s">
        <v>168</v>
      </c>
      <c r="D820" s="34">
        <f t="shared" si="63"/>
        <v>0</v>
      </c>
      <c r="E820" s="34">
        <f t="shared" si="64"/>
        <v>0</v>
      </c>
      <c r="F820" s="34" t="str">
        <f t="shared" si="66"/>
        <v/>
      </c>
    </row>
    <row r="821" spans="1:6">
      <c r="A821" s="27" t="str">
        <f t="shared" si="65"/>
        <v>667</v>
      </c>
      <c r="B821" s="118">
        <v>6670</v>
      </c>
      <c r="C821" s="27" t="s">
        <v>669</v>
      </c>
      <c r="D821" s="34">
        <f t="shared" si="63"/>
        <v>0</v>
      </c>
      <c r="E821" s="34">
        <f t="shared" si="64"/>
        <v>0</v>
      </c>
      <c r="F821" s="34" t="str">
        <f t="shared" si="66"/>
        <v/>
      </c>
    </row>
    <row r="822" spans="1:6">
      <c r="A822" s="27" t="str">
        <f t="shared" si="65"/>
        <v>66</v>
      </c>
      <c r="B822" s="118">
        <v>668</v>
      </c>
      <c r="C822" s="27" t="s">
        <v>169</v>
      </c>
      <c r="D822" s="34">
        <f t="shared" si="63"/>
        <v>0</v>
      </c>
      <c r="E822" s="34">
        <f t="shared" si="64"/>
        <v>0</v>
      </c>
      <c r="F822" s="34" t="str">
        <f t="shared" si="66"/>
        <v/>
      </c>
    </row>
    <row r="823" spans="1:6">
      <c r="A823" s="27" t="str">
        <f t="shared" si="65"/>
        <v>668</v>
      </c>
      <c r="B823" s="118">
        <v>6680</v>
      </c>
      <c r="C823" s="27" t="s">
        <v>670</v>
      </c>
      <c r="D823" s="34">
        <f t="shared" si="63"/>
        <v>0</v>
      </c>
      <c r="E823" s="34">
        <f t="shared" si="64"/>
        <v>0</v>
      </c>
      <c r="F823" s="34" t="str">
        <f t="shared" si="66"/>
        <v/>
      </c>
    </row>
    <row r="824" spans="1:6">
      <c r="A824" s="27" t="str">
        <f t="shared" si="65"/>
        <v>6</v>
      </c>
      <c r="B824" s="118">
        <v>67</v>
      </c>
      <c r="C824" s="27" t="s">
        <v>588</v>
      </c>
      <c r="D824" s="34">
        <f t="shared" si="63"/>
        <v>0</v>
      </c>
      <c r="E824" s="34">
        <f t="shared" si="64"/>
        <v>0</v>
      </c>
      <c r="F824" s="34" t="str">
        <f t="shared" si="66"/>
        <v/>
      </c>
    </row>
    <row r="825" spans="1:6">
      <c r="A825" s="27" t="str">
        <f t="shared" si="65"/>
        <v>67</v>
      </c>
      <c r="B825" s="118">
        <v>670</v>
      </c>
      <c r="C825" s="27" t="s">
        <v>161</v>
      </c>
      <c r="D825" s="34">
        <f t="shared" si="63"/>
        <v>0</v>
      </c>
      <c r="E825" s="34">
        <f t="shared" si="64"/>
        <v>0</v>
      </c>
      <c r="F825" s="34" t="str">
        <f t="shared" si="66"/>
        <v/>
      </c>
    </row>
    <row r="826" spans="1:6">
      <c r="A826" s="27" t="str">
        <f t="shared" si="65"/>
        <v>670</v>
      </c>
      <c r="B826" s="118">
        <v>6700</v>
      </c>
      <c r="C826" s="27" t="s">
        <v>671</v>
      </c>
      <c r="D826" s="34">
        <f t="shared" si="63"/>
        <v>0</v>
      </c>
      <c r="E826" s="34">
        <f t="shared" si="64"/>
        <v>0</v>
      </c>
      <c r="F826" s="34" t="str">
        <f t="shared" si="66"/>
        <v/>
      </c>
    </row>
    <row r="827" spans="1:6">
      <c r="A827" s="27" t="str">
        <f t="shared" si="65"/>
        <v>67</v>
      </c>
      <c r="B827" s="118">
        <v>671</v>
      </c>
      <c r="C827" s="27" t="s">
        <v>162</v>
      </c>
      <c r="D827" s="34">
        <f t="shared" si="63"/>
        <v>0</v>
      </c>
      <c r="E827" s="34">
        <f t="shared" si="64"/>
        <v>0</v>
      </c>
      <c r="F827" s="34" t="str">
        <f t="shared" si="66"/>
        <v/>
      </c>
    </row>
    <row r="828" spans="1:6">
      <c r="A828" s="27" t="str">
        <f t="shared" si="65"/>
        <v>671</v>
      </c>
      <c r="B828" s="118">
        <v>6710</v>
      </c>
      <c r="C828" s="27" t="s">
        <v>672</v>
      </c>
      <c r="D828" s="34">
        <f t="shared" si="63"/>
        <v>0</v>
      </c>
      <c r="E828" s="34">
        <f t="shared" si="64"/>
        <v>0</v>
      </c>
      <c r="F828" s="34" t="str">
        <f t="shared" si="66"/>
        <v/>
      </c>
    </row>
    <row r="829" spans="1:6">
      <c r="A829" s="27" t="str">
        <f t="shared" si="65"/>
        <v>67</v>
      </c>
      <c r="B829" s="118">
        <v>672</v>
      </c>
      <c r="C829" s="27" t="s">
        <v>163</v>
      </c>
      <c r="D829" s="34">
        <f t="shared" si="63"/>
        <v>0</v>
      </c>
      <c r="E829" s="34">
        <f t="shared" si="64"/>
        <v>0</v>
      </c>
      <c r="F829" s="34" t="str">
        <f t="shared" si="66"/>
        <v/>
      </c>
    </row>
    <row r="830" spans="1:6">
      <c r="A830" s="27" t="str">
        <f t="shared" si="65"/>
        <v>672</v>
      </c>
      <c r="B830" s="118">
        <v>6720</v>
      </c>
      <c r="C830" s="27" t="s">
        <v>673</v>
      </c>
      <c r="D830" s="34">
        <f t="shared" si="63"/>
        <v>0</v>
      </c>
      <c r="E830" s="34">
        <f t="shared" si="64"/>
        <v>0</v>
      </c>
      <c r="F830" s="34" t="str">
        <f t="shared" si="66"/>
        <v/>
      </c>
    </row>
    <row r="831" spans="1:6">
      <c r="A831" s="27" t="str">
        <f t="shared" si="65"/>
        <v>67</v>
      </c>
      <c r="B831" s="118">
        <v>673</v>
      </c>
      <c r="C831" s="27" t="s">
        <v>164</v>
      </c>
      <c r="D831" s="34">
        <f t="shared" si="63"/>
        <v>0</v>
      </c>
      <c r="E831" s="34">
        <f t="shared" si="64"/>
        <v>0</v>
      </c>
      <c r="F831" s="34" t="str">
        <f t="shared" si="66"/>
        <v/>
      </c>
    </row>
    <row r="832" spans="1:6">
      <c r="A832" s="27" t="str">
        <f t="shared" si="65"/>
        <v>673</v>
      </c>
      <c r="B832" s="118">
        <v>6730</v>
      </c>
      <c r="C832" s="27" t="s">
        <v>674</v>
      </c>
      <c r="D832" s="34">
        <f t="shared" si="63"/>
        <v>0</v>
      </c>
      <c r="E832" s="34">
        <f t="shared" si="64"/>
        <v>0</v>
      </c>
      <c r="F832" s="34" t="str">
        <f t="shared" si="66"/>
        <v/>
      </c>
    </row>
    <row r="833" spans="1:6">
      <c r="A833" s="27" t="str">
        <f t="shared" si="65"/>
        <v>67</v>
      </c>
      <c r="B833" s="118">
        <v>674</v>
      </c>
      <c r="C833" s="27" t="s">
        <v>165</v>
      </c>
      <c r="D833" s="34">
        <f t="shared" si="63"/>
        <v>0</v>
      </c>
      <c r="E833" s="34">
        <f t="shared" si="64"/>
        <v>0</v>
      </c>
      <c r="F833" s="34" t="str">
        <f t="shared" si="66"/>
        <v/>
      </c>
    </row>
    <row r="834" spans="1:6">
      <c r="A834" s="27" t="str">
        <f t="shared" si="65"/>
        <v>674</v>
      </c>
      <c r="B834" s="118">
        <v>6740</v>
      </c>
      <c r="C834" s="27" t="s">
        <v>675</v>
      </c>
      <c r="D834" s="34">
        <f t="shared" si="63"/>
        <v>0</v>
      </c>
      <c r="E834" s="34">
        <f t="shared" si="64"/>
        <v>0</v>
      </c>
      <c r="F834" s="34" t="str">
        <f t="shared" si="66"/>
        <v/>
      </c>
    </row>
    <row r="835" spans="1:6">
      <c r="A835" s="27" t="str">
        <f t="shared" si="65"/>
        <v>67</v>
      </c>
      <c r="B835" s="118">
        <v>675</v>
      </c>
      <c r="C835" s="27" t="s">
        <v>166</v>
      </c>
      <c r="D835" s="34">
        <f t="shared" si="63"/>
        <v>0</v>
      </c>
      <c r="E835" s="34">
        <f t="shared" si="64"/>
        <v>0</v>
      </c>
      <c r="F835" s="34" t="str">
        <f t="shared" si="66"/>
        <v/>
      </c>
    </row>
    <row r="836" spans="1:6">
      <c r="A836" s="27" t="str">
        <f t="shared" si="65"/>
        <v>675</v>
      </c>
      <c r="B836" s="118">
        <v>6750</v>
      </c>
      <c r="C836" s="27" t="s">
        <v>676</v>
      </c>
      <c r="D836" s="34">
        <f t="shared" si="63"/>
        <v>0</v>
      </c>
      <c r="E836" s="34">
        <f t="shared" si="64"/>
        <v>0</v>
      </c>
      <c r="F836" s="34" t="str">
        <f t="shared" si="66"/>
        <v/>
      </c>
    </row>
    <row r="837" spans="1:6">
      <c r="A837" s="27" t="str">
        <f t="shared" si="65"/>
        <v>67</v>
      </c>
      <c r="B837" s="118">
        <v>676</v>
      </c>
      <c r="C837" s="27" t="s">
        <v>167</v>
      </c>
      <c r="D837" s="34">
        <f t="shared" si="63"/>
        <v>0</v>
      </c>
      <c r="E837" s="34">
        <f t="shared" si="64"/>
        <v>0</v>
      </c>
      <c r="F837" s="34" t="str">
        <f t="shared" si="66"/>
        <v/>
      </c>
    </row>
    <row r="838" spans="1:6">
      <c r="A838" s="27" t="str">
        <f t="shared" si="65"/>
        <v>676</v>
      </c>
      <c r="B838" s="118">
        <v>6760</v>
      </c>
      <c r="C838" s="27" t="s">
        <v>677</v>
      </c>
      <c r="D838" s="34">
        <f t="shared" si="63"/>
        <v>0</v>
      </c>
      <c r="E838" s="34">
        <f t="shared" si="64"/>
        <v>0</v>
      </c>
      <c r="F838" s="34" t="str">
        <f t="shared" si="66"/>
        <v/>
      </c>
    </row>
    <row r="839" spans="1:6">
      <c r="A839" s="27" t="str">
        <f t="shared" si="65"/>
        <v>67</v>
      </c>
      <c r="B839" s="118">
        <v>677</v>
      </c>
      <c r="C839" s="27" t="s">
        <v>168</v>
      </c>
      <c r="D839" s="34">
        <f t="shared" si="63"/>
        <v>0</v>
      </c>
      <c r="E839" s="34">
        <f t="shared" si="64"/>
        <v>0</v>
      </c>
      <c r="F839" s="34" t="str">
        <f t="shared" si="66"/>
        <v/>
      </c>
    </row>
    <row r="840" spans="1:6">
      <c r="A840" s="27" t="str">
        <f t="shared" si="65"/>
        <v>677</v>
      </c>
      <c r="B840" s="118">
        <v>6770</v>
      </c>
      <c r="C840" s="27" t="s">
        <v>678</v>
      </c>
      <c r="D840" s="34">
        <f t="shared" ref="D840:D903" si="67">IF(LEN(B840)&lt;4,SUMIF(SgNr,$B840,SgAnfBestand),SUMIF(DeKontoNr,B840,DeAnfBestand))</f>
        <v>0</v>
      </c>
      <c r="E840" s="34">
        <f t="shared" ref="E840:E903" si="68">IF(LEN(B840)&lt;4,SUMIF(SgNr,$B840,SgEndBestand),IF(B840&lt;3000,D840+SUMIF(DeKontoNr,B840,DeBuchBetrag),SUMIF(DeKontoNr,B840,DeBuchBetrag)))</f>
        <v>0</v>
      </c>
      <c r="F840" s="34" t="str">
        <f t="shared" si="66"/>
        <v/>
      </c>
    </row>
    <row r="841" spans="1:6">
      <c r="A841" s="27" t="str">
        <f t="shared" si="65"/>
        <v>67</v>
      </c>
      <c r="B841" s="118">
        <v>678</v>
      </c>
      <c r="C841" s="27" t="s">
        <v>169</v>
      </c>
      <c r="D841" s="34">
        <f t="shared" si="67"/>
        <v>0</v>
      </c>
      <c r="E841" s="34">
        <f t="shared" si="68"/>
        <v>0</v>
      </c>
      <c r="F841" s="34" t="str">
        <f t="shared" si="66"/>
        <v/>
      </c>
    </row>
    <row r="842" spans="1:6">
      <c r="A842" s="27" t="str">
        <f t="shared" si="65"/>
        <v>678</v>
      </c>
      <c r="B842" s="118">
        <v>6780</v>
      </c>
      <c r="C842" s="27" t="s">
        <v>679</v>
      </c>
      <c r="D842" s="34">
        <f t="shared" si="67"/>
        <v>0</v>
      </c>
      <c r="E842" s="34">
        <f t="shared" si="68"/>
        <v>0</v>
      </c>
      <c r="F842" s="34" t="str">
        <f t="shared" si="66"/>
        <v/>
      </c>
    </row>
    <row r="843" spans="1:6">
      <c r="A843" s="27" t="str">
        <f t="shared" si="65"/>
        <v>6</v>
      </c>
      <c r="B843" s="118">
        <v>69</v>
      </c>
      <c r="C843" s="27" t="s">
        <v>539</v>
      </c>
      <c r="D843" s="34">
        <f t="shared" si="67"/>
        <v>0</v>
      </c>
      <c r="E843" s="34">
        <f t="shared" si="68"/>
        <v>0</v>
      </c>
      <c r="F843" s="34" t="str">
        <f t="shared" si="66"/>
        <v/>
      </c>
    </row>
    <row r="844" spans="1:6">
      <c r="A844" s="27" t="str">
        <f t="shared" ref="A844:A907" si="69">IF(LEN($B844)=4,LEFT($B844,3),IF(LEN($B844)=3,LEFT($B844,2),IF(LEN($B844)=2,LEFT($B844,1),"")))</f>
        <v>69</v>
      </c>
      <c r="B844" s="118">
        <v>690</v>
      </c>
      <c r="C844" s="27" t="s">
        <v>680</v>
      </c>
      <c r="D844" s="34">
        <f t="shared" si="67"/>
        <v>0</v>
      </c>
      <c r="E844" s="34">
        <f t="shared" si="68"/>
        <v>0</v>
      </c>
      <c r="F844" s="34" t="str">
        <f t="shared" ref="F844:F907" si="70">IF(OR(B844=1,B844=3,B844=5,B844=7,B844=9000),E844-D844,IF(OR(B844=2,B844=4,B844=6,B844=8,B844=9001),-(E844-D844),""))</f>
        <v/>
      </c>
    </row>
    <row r="845" spans="1:6">
      <c r="A845" s="27" t="str">
        <f t="shared" si="69"/>
        <v>690</v>
      </c>
      <c r="B845" s="118">
        <v>6900</v>
      </c>
      <c r="C845" s="27" t="s">
        <v>681</v>
      </c>
      <c r="D845" s="34">
        <f t="shared" si="67"/>
        <v>0</v>
      </c>
      <c r="E845" s="34">
        <f t="shared" si="68"/>
        <v>0</v>
      </c>
      <c r="F845" s="34" t="str">
        <f t="shared" si="70"/>
        <v/>
      </c>
    </row>
    <row r="846" spans="1:6">
      <c r="A846" s="27" t="str">
        <f t="shared" si="69"/>
        <v/>
      </c>
      <c r="B846" s="118">
        <v>7</v>
      </c>
      <c r="C846" s="27" t="s">
        <v>688</v>
      </c>
      <c r="D846" s="34">
        <f t="shared" si="67"/>
        <v>0</v>
      </c>
      <c r="E846" s="34">
        <f t="shared" si="68"/>
        <v>0</v>
      </c>
      <c r="F846" s="34">
        <f t="shared" si="70"/>
        <v>0</v>
      </c>
    </row>
    <row r="847" spans="1:6">
      <c r="A847" s="27" t="str">
        <f t="shared" si="69"/>
        <v>7</v>
      </c>
      <c r="B847" s="118">
        <v>70</v>
      </c>
      <c r="C847" s="27" t="s">
        <v>512</v>
      </c>
      <c r="D847" s="34">
        <f t="shared" si="67"/>
        <v>0</v>
      </c>
      <c r="E847" s="34">
        <f t="shared" si="68"/>
        <v>0</v>
      </c>
      <c r="F847" s="34" t="str">
        <f t="shared" si="70"/>
        <v/>
      </c>
    </row>
    <row r="848" spans="1:6">
      <c r="A848" s="27" t="str">
        <f t="shared" si="69"/>
        <v>70</v>
      </c>
      <c r="B848" s="118">
        <v>700</v>
      </c>
      <c r="C848" s="27" t="s">
        <v>513</v>
      </c>
      <c r="D848" s="34">
        <f t="shared" si="67"/>
        <v>0</v>
      </c>
      <c r="E848" s="34">
        <f t="shared" si="68"/>
        <v>0</v>
      </c>
      <c r="F848" s="34" t="str">
        <f t="shared" si="70"/>
        <v/>
      </c>
    </row>
    <row r="849" spans="1:6">
      <c r="A849" s="27" t="str">
        <f t="shared" si="69"/>
        <v>700</v>
      </c>
      <c r="B849" s="118">
        <v>7000</v>
      </c>
      <c r="C849" s="27" t="s">
        <v>514</v>
      </c>
      <c r="D849" s="34">
        <f t="shared" si="67"/>
        <v>0</v>
      </c>
      <c r="E849" s="34">
        <f t="shared" si="68"/>
        <v>0</v>
      </c>
      <c r="F849" s="34" t="str">
        <f t="shared" si="70"/>
        <v/>
      </c>
    </row>
    <row r="850" spans="1:6">
      <c r="A850" s="27" t="str">
        <f t="shared" si="69"/>
        <v>70</v>
      </c>
      <c r="B850" s="118">
        <v>704</v>
      </c>
      <c r="C850" s="27" t="s">
        <v>515</v>
      </c>
      <c r="D850" s="34">
        <f t="shared" si="67"/>
        <v>0</v>
      </c>
      <c r="E850" s="34">
        <f t="shared" si="68"/>
        <v>0</v>
      </c>
      <c r="F850" s="34" t="str">
        <f t="shared" si="70"/>
        <v/>
      </c>
    </row>
    <row r="851" spans="1:6">
      <c r="A851" s="27" t="str">
        <f t="shared" si="69"/>
        <v>704</v>
      </c>
      <c r="B851" s="118">
        <v>7040</v>
      </c>
      <c r="C851" s="27" t="s">
        <v>516</v>
      </c>
      <c r="D851" s="34">
        <f t="shared" si="67"/>
        <v>0</v>
      </c>
      <c r="E851" s="34">
        <f t="shared" si="68"/>
        <v>0</v>
      </c>
      <c r="F851" s="34" t="str">
        <f t="shared" si="70"/>
        <v/>
      </c>
    </row>
    <row r="852" spans="1:6">
      <c r="A852" s="27" t="str">
        <f t="shared" si="69"/>
        <v>70</v>
      </c>
      <c r="B852" s="118">
        <v>706</v>
      </c>
      <c r="C852" s="27" t="s">
        <v>517</v>
      </c>
      <c r="D852" s="34">
        <f t="shared" si="67"/>
        <v>0</v>
      </c>
      <c r="E852" s="34">
        <f t="shared" si="68"/>
        <v>0</v>
      </c>
      <c r="F852" s="34" t="str">
        <f t="shared" si="70"/>
        <v/>
      </c>
    </row>
    <row r="853" spans="1:6">
      <c r="A853" s="27" t="str">
        <f t="shared" si="69"/>
        <v>706</v>
      </c>
      <c r="B853" s="118">
        <v>7060</v>
      </c>
      <c r="C853" s="27" t="s">
        <v>518</v>
      </c>
      <c r="D853" s="34">
        <f t="shared" si="67"/>
        <v>0</v>
      </c>
      <c r="E853" s="34">
        <f t="shared" si="68"/>
        <v>0</v>
      </c>
      <c r="F853" s="34" t="str">
        <f t="shared" si="70"/>
        <v/>
      </c>
    </row>
    <row r="854" spans="1:6">
      <c r="A854" s="27" t="str">
        <f t="shared" si="69"/>
        <v>70</v>
      </c>
      <c r="B854" s="118">
        <v>709</v>
      </c>
      <c r="C854" s="27" t="s">
        <v>406</v>
      </c>
      <c r="D854" s="34">
        <f t="shared" si="67"/>
        <v>0</v>
      </c>
      <c r="E854" s="34">
        <f t="shared" si="68"/>
        <v>0</v>
      </c>
      <c r="F854" s="34" t="str">
        <f t="shared" si="70"/>
        <v/>
      </c>
    </row>
    <row r="855" spans="1:6">
      <c r="A855" s="27" t="str">
        <f t="shared" si="69"/>
        <v>709</v>
      </c>
      <c r="B855" s="118">
        <v>7090</v>
      </c>
      <c r="C855" s="27" t="s">
        <v>519</v>
      </c>
      <c r="D855" s="34">
        <f t="shared" si="67"/>
        <v>0</v>
      </c>
      <c r="E855" s="34">
        <f t="shared" si="68"/>
        <v>0</v>
      </c>
      <c r="F855" s="34" t="str">
        <f t="shared" si="70"/>
        <v/>
      </c>
    </row>
    <row r="856" spans="1:6">
      <c r="A856" s="27" t="str">
        <f t="shared" si="69"/>
        <v>7</v>
      </c>
      <c r="B856" s="118">
        <v>72</v>
      </c>
      <c r="C856" s="27" t="s">
        <v>520</v>
      </c>
      <c r="D856" s="34">
        <f t="shared" si="67"/>
        <v>0</v>
      </c>
      <c r="E856" s="34">
        <f t="shared" si="68"/>
        <v>0</v>
      </c>
      <c r="F856" s="34" t="str">
        <f t="shared" si="70"/>
        <v/>
      </c>
    </row>
    <row r="857" spans="1:6">
      <c r="A857" s="27" t="str">
        <f t="shared" si="69"/>
        <v>72</v>
      </c>
      <c r="B857" s="118">
        <v>720</v>
      </c>
      <c r="C857" s="27" t="s">
        <v>513</v>
      </c>
      <c r="D857" s="34">
        <f t="shared" si="67"/>
        <v>0</v>
      </c>
      <c r="E857" s="34">
        <f t="shared" si="68"/>
        <v>0</v>
      </c>
      <c r="F857" s="34" t="str">
        <f t="shared" si="70"/>
        <v/>
      </c>
    </row>
    <row r="858" spans="1:6">
      <c r="A858" s="27" t="str">
        <f t="shared" si="69"/>
        <v>720</v>
      </c>
      <c r="B858" s="118">
        <v>7200</v>
      </c>
      <c r="C858" s="27" t="s">
        <v>521</v>
      </c>
      <c r="D858" s="34">
        <f t="shared" si="67"/>
        <v>0</v>
      </c>
      <c r="E858" s="34">
        <f t="shared" si="68"/>
        <v>0</v>
      </c>
      <c r="F858" s="34" t="str">
        <f t="shared" si="70"/>
        <v/>
      </c>
    </row>
    <row r="859" spans="1:6">
      <c r="A859" s="27" t="str">
        <f t="shared" si="69"/>
        <v>720</v>
      </c>
      <c r="B859" s="118">
        <v>7201</v>
      </c>
      <c r="C859" s="27" t="s">
        <v>522</v>
      </c>
      <c r="D859" s="34">
        <f t="shared" si="67"/>
        <v>0</v>
      </c>
      <c r="E859" s="34">
        <f t="shared" si="68"/>
        <v>0</v>
      </c>
      <c r="F859" s="34" t="str">
        <f t="shared" si="70"/>
        <v/>
      </c>
    </row>
    <row r="860" spans="1:6">
      <c r="A860" s="27" t="str">
        <f t="shared" si="69"/>
        <v>72</v>
      </c>
      <c r="B860" s="118">
        <v>724</v>
      </c>
      <c r="C860" s="27" t="s">
        <v>515</v>
      </c>
      <c r="D860" s="34">
        <f t="shared" si="67"/>
        <v>0</v>
      </c>
      <c r="E860" s="34">
        <f t="shared" si="68"/>
        <v>0</v>
      </c>
      <c r="F860" s="34" t="str">
        <f t="shared" si="70"/>
        <v/>
      </c>
    </row>
    <row r="861" spans="1:6">
      <c r="A861" s="27" t="str">
        <f t="shared" si="69"/>
        <v>724</v>
      </c>
      <c r="B861" s="118">
        <v>7240</v>
      </c>
      <c r="C861" s="27" t="s">
        <v>523</v>
      </c>
      <c r="D861" s="34">
        <f t="shared" si="67"/>
        <v>0</v>
      </c>
      <c r="E861" s="34">
        <f t="shared" si="68"/>
        <v>0</v>
      </c>
      <c r="F861" s="34" t="str">
        <f t="shared" si="70"/>
        <v/>
      </c>
    </row>
    <row r="862" spans="1:6">
      <c r="A862" s="27" t="str">
        <f t="shared" si="69"/>
        <v>724</v>
      </c>
      <c r="B862" s="118">
        <v>7241</v>
      </c>
      <c r="C862" s="27" t="s">
        <v>524</v>
      </c>
      <c r="D862" s="34">
        <f t="shared" si="67"/>
        <v>0</v>
      </c>
      <c r="E862" s="34">
        <f t="shared" si="68"/>
        <v>0</v>
      </c>
      <c r="F862" s="34" t="str">
        <f t="shared" si="70"/>
        <v/>
      </c>
    </row>
    <row r="863" spans="1:6">
      <c r="A863" s="27" t="str">
        <f t="shared" si="69"/>
        <v>72</v>
      </c>
      <c r="B863" s="118">
        <v>726</v>
      </c>
      <c r="C863" s="27" t="s">
        <v>517</v>
      </c>
      <c r="D863" s="34">
        <f t="shared" si="67"/>
        <v>0</v>
      </c>
      <c r="E863" s="34">
        <f t="shared" si="68"/>
        <v>0</v>
      </c>
      <c r="F863" s="34" t="str">
        <f t="shared" si="70"/>
        <v/>
      </c>
    </row>
    <row r="864" spans="1:6">
      <c r="A864" s="27" t="str">
        <f t="shared" si="69"/>
        <v>726</v>
      </c>
      <c r="B864" s="118">
        <v>7260</v>
      </c>
      <c r="C864" s="27" t="s">
        <v>525</v>
      </c>
      <c r="D864" s="34">
        <f t="shared" si="67"/>
        <v>0</v>
      </c>
      <c r="E864" s="34">
        <f t="shared" si="68"/>
        <v>0</v>
      </c>
      <c r="F864" s="34" t="str">
        <f t="shared" si="70"/>
        <v/>
      </c>
    </row>
    <row r="865" spans="1:6">
      <c r="A865" s="27" t="str">
        <f t="shared" si="69"/>
        <v>726</v>
      </c>
      <c r="B865" s="118">
        <v>7261</v>
      </c>
      <c r="C865" s="27" t="s">
        <v>526</v>
      </c>
      <c r="D865" s="34">
        <f t="shared" si="67"/>
        <v>0</v>
      </c>
      <c r="E865" s="34">
        <f t="shared" si="68"/>
        <v>0</v>
      </c>
      <c r="F865" s="34" t="str">
        <f t="shared" si="70"/>
        <v/>
      </c>
    </row>
    <row r="866" spans="1:6">
      <c r="A866" s="27" t="str">
        <f t="shared" si="69"/>
        <v>72</v>
      </c>
      <c r="B866" s="118">
        <v>729</v>
      </c>
      <c r="C866" s="27" t="s">
        <v>406</v>
      </c>
      <c r="D866" s="34">
        <f t="shared" si="67"/>
        <v>0</v>
      </c>
      <c r="E866" s="34">
        <f t="shared" si="68"/>
        <v>0</v>
      </c>
      <c r="F866" s="34" t="str">
        <f t="shared" si="70"/>
        <v/>
      </c>
    </row>
    <row r="867" spans="1:6">
      <c r="A867" s="27" t="str">
        <f t="shared" si="69"/>
        <v>729</v>
      </c>
      <c r="B867" s="118">
        <v>7290</v>
      </c>
      <c r="C867" s="27" t="s">
        <v>527</v>
      </c>
      <c r="D867" s="34">
        <f t="shared" si="67"/>
        <v>0</v>
      </c>
      <c r="E867" s="34">
        <f t="shared" si="68"/>
        <v>0</v>
      </c>
      <c r="F867" s="34" t="str">
        <f t="shared" si="70"/>
        <v/>
      </c>
    </row>
    <row r="868" spans="1:6">
      <c r="A868" s="27" t="str">
        <f t="shared" si="69"/>
        <v>729</v>
      </c>
      <c r="B868" s="118">
        <v>7291</v>
      </c>
      <c r="C868" s="27" t="s">
        <v>528</v>
      </c>
      <c r="D868" s="34">
        <f t="shared" si="67"/>
        <v>0</v>
      </c>
      <c r="E868" s="34">
        <f t="shared" si="68"/>
        <v>0</v>
      </c>
      <c r="F868" s="34" t="str">
        <f t="shared" si="70"/>
        <v/>
      </c>
    </row>
    <row r="869" spans="1:6">
      <c r="A869" s="27" t="str">
        <f t="shared" si="69"/>
        <v>7</v>
      </c>
      <c r="B869" s="118">
        <v>75</v>
      </c>
      <c r="C869" s="27" t="s">
        <v>529</v>
      </c>
      <c r="D869" s="34">
        <f t="shared" si="67"/>
        <v>0</v>
      </c>
      <c r="E869" s="34">
        <f t="shared" si="68"/>
        <v>0</v>
      </c>
      <c r="F869" s="34" t="str">
        <f t="shared" si="70"/>
        <v/>
      </c>
    </row>
    <row r="870" spans="1:6">
      <c r="A870" s="27" t="str">
        <f t="shared" si="69"/>
        <v>75</v>
      </c>
      <c r="B870" s="118">
        <v>750</v>
      </c>
      <c r="C870" s="27" t="s">
        <v>513</v>
      </c>
      <c r="D870" s="34">
        <f t="shared" si="67"/>
        <v>0</v>
      </c>
      <c r="E870" s="34">
        <f t="shared" si="68"/>
        <v>0</v>
      </c>
      <c r="F870" s="34" t="str">
        <f t="shared" si="70"/>
        <v/>
      </c>
    </row>
    <row r="871" spans="1:6">
      <c r="A871" s="27" t="str">
        <f t="shared" si="69"/>
        <v>750</v>
      </c>
      <c r="B871" s="118">
        <v>7500</v>
      </c>
      <c r="C871" s="27" t="s">
        <v>530</v>
      </c>
      <c r="D871" s="34">
        <f t="shared" si="67"/>
        <v>0</v>
      </c>
      <c r="E871" s="34">
        <f t="shared" si="68"/>
        <v>0</v>
      </c>
      <c r="F871" s="34" t="str">
        <f t="shared" si="70"/>
        <v/>
      </c>
    </row>
    <row r="872" spans="1:6">
      <c r="A872" s="27" t="str">
        <f t="shared" si="69"/>
        <v>75</v>
      </c>
      <c r="B872" s="118">
        <v>754</v>
      </c>
      <c r="C872" s="27" t="s">
        <v>515</v>
      </c>
      <c r="D872" s="34">
        <f t="shared" si="67"/>
        <v>0</v>
      </c>
      <c r="E872" s="34">
        <f t="shared" si="68"/>
        <v>0</v>
      </c>
      <c r="F872" s="34" t="str">
        <f t="shared" si="70"/>
        <v/>
      </c>
    </row>
    <row r="873" spans="1:6">
      <c r="A873" s="27" t="str">
        <f t="shared" si="69"/>
        <v>754</v>
      </c>
      <c r="B873" s="118">
        <v>7540</v>
      </c>
      <c r="C873" s="27" t="s">
        <v>531</v>
      </c>
      <c r="D873" s="34">
        <f t="shared" si="67"/>
        <v>0</v>
      </c>
      <c r="E873" s="34">
        <f t="shared" si="68"/>
        <v>0</v>
      </c>
      <c r="F873" s="34" t="str">
        <f t="shared" si="70"/>
        <v/>
      </c>
    </row>
    <row r="874" spans="1:6">
      <c r="A874" s="27" t="str">
        <f t="shared" si="69"/>
        <v>75</v>
      </c>
      <c r="B874" s="118">
        <v>756</v>
      </c>
      <c r="C874" s="27" t="s">
        <v>517</v>
      </c>
      <c r="D874" s="34">
        <f t="shared" si="67"/>
        <v>0</v>
      </c>
      <c r="E874" s="34">
        <f t="shared" si="68"/>
        <v>0</v>
      </c>
      <c r="F874" s="34" t="str">
        <f t="shared" si="70"/>
        <v/>
      </c>
    </row>
    <row r="875" spans="1:6">
      <c r="A875" s="27" t="str">
        <f t="shared" si="69"/>
        <v>756</v>
      </c>
      <c r="B875" s="118">
        <v>7560</v>
      </c>
      <c r="C875" s="27" t="s">
        <v>532</v>
      </c>
      <c r="D875" s="34">
        <f t="shared" si="67"/>
        <v>0</v>
      </c>
      <c r="E875" s="34">
        <f t="shared" si="68"/>
        <v>0</v>
      </c>
      <c r="F875" s="34" t="str">
        <f t="shared" si="70"/>
        <v/>
      </c>
    </row>
    <row r="876" spans="1:6">
      <c r="A876" s="27" t="str">
        <f t="shared" si="69"/>
        <v>75</v>
      </c>
      <c r="B876" s="118">
        <v>759</v>
      </c>
      <c r="C876" s="27" t="s">
        <v>406</v>
      </c>
      <c r="D876" s="34">
        <f t="shared" si="67"/>
        <v>0</v>
      </c>
      <c r="E876" s="34">
        <f t="shared" si="68"/>
        <v>0</v>
      </c>
      <c r="F876" s="34" t="str">
        <f t="shared" si="70"/>
        <v/>
      </c>
    </row>
    <row r="877" spans="1:6">
      <c r="A877" s="27" t="str">
        <f t="shared" si="69"/>
        <v>759</v>
      </c>
      <c r="B877" s="118">
        <v>7590</v>
      </c>
      <c r="C877" s="27" t="s">
        <v>533</v>
      </c>
      <c r="D877" s="34">
        <f t="shared" si="67"/>
        <v>0</v>
      </c>
      <c r="E877" s="34">
        <f t="shared" si="68"/>
        <v>0</v>
      </c>
      <c r="F877" s="34" t="str">
        <f t="shared" si="70"/>
        <v/>
      </c>
    </row>
    <row r="878" spans="1:6">
      <c r="A878" s="27" t="str">
        <f t="shared" si="69"/>
        <v>7</v>
      </c>
      <c r="B878" s="118">
        <v>77</v>
      </c>
      <c r="C878" s="27" t="s">
        <v>534</v>
      </c>
      <c r="D878" s="34">
        <f t="shared" si="67"/>
        <v>0</v>
      </c>
      <c r="E878" s="34">
        <f t="shared" si="68"/>
        <v>0</v>
      </c>
      <c r="F878" s="34" t="str">
        <f t="shared" si="70"/>
        <v/>
      </c>
    </row>
    <row r="879" spans="1:6">
      <c r="A879" s="27" t="str">
        <f t="shared" si="69"/>
        <v>77</v>
      </c>
      <c r="B879" s="118">
        <v>770</v>
      </c>
      <c r="C879" s="27" t="s">
        <v>513</v>
      </c>
      <c r="D879" s="34">
        <f t="shared" si="67"/>
        <v>0</v>
      </c>
      <c r="E879" s="34">
        <f t="shared" si="68"/>
        <v>0</v>
      </c>
      <c r="F879" s="34" t="str">
        <f t="shared" si="70"/>
        <v/>
      </c>
    </row>
    <row r="880" spans="1:6">
      <c r="A880" s="27" t="str">
        <f t="shared" si="69"/>
        <v>770</v>
      </c>
      <c r="B880" s="118">
        <v>7700</v>
      </c>
      <c r="C880" s="27" t="s">
        <v>535</v>
      </c>
      <c r="D880" s="34">
        <f t="shared" si="67"/>
        <v>0</v>
      </c>
      <c r="E880" s="34">
        <f t="shared" si="68"/>
        <v>0</v>
      </c>
      <c r="F880" s="34" t="str">
        <f t="shared" si="70"/>
        <v/>
      </c>
    </row>
    <row r="881" spans="1:6">
      <c r="A881" s="27" t="str">
        <f t="shared" si="69"/>
        <v>77</v>
      </c>
      <c r="B881" s="118">
        <v>774</v>
      </c>
      <c r="C881" s="27" t="s">
        <v>515</v>
      </c>
      <c r="D881" s="34">
        <f t="shared" si="67"/>
        <v>0</v>
      </c>
      <c r="E881" s="34">
        <f t="shared" si="68"/>
        <v>0</v>
      </c>
      <c r="F881" s="34" t="str">
        <f t="shared" si="70"/>
        <v/>
      </c>
    </row>
    <row r="882" spans="1:6">
      <c r="A882" s="27" t="str">
        <f t="shared" si="69"/>
        <v>774</v>
      </c>
      <c r="B882" s="118">
        <v>7740</v>
      </c>
      <c r="C882" s="27" t="s">
        <v>536</v>
      </c>
      <c r="D882" s="34">
        <f t="shared" si="67"/>
        <v>0</v>
      </c>
      <c r="E882" s="34">
        <f t="shared" si="68"/>
        <v>0</v>
      </c>
      <c r="F882" s="34" t="str">
        <f t="shared" si="70"/>
        <v/>
      </c>
    </row>
    <row r="883" spans="1:6">
      <c r="A883" s="27" t="str">
        <f t="shared" si="69"/>
        <v>77</v>
      </c>
      <c r="B883" s="118">
        <v>776</v>
      </c>
      <c r="C883" s="27" t="s">
        <v>517</v>
      </c>
      <c r="D883" s="34">
        <f t="shared" si="67"/>
        <v>0</v>
      </c>
      <c r="E883" s="34">
        <f t="shared" si="68"/>
        <v>0</v>
      </c>
      <c r="F883" s="34" t="str">
        <f t="shared" si="70"/>
        <v/>
      </c>
    </row>
    <row r="884" spans="1:6">
      <c r="A884" s="27" t="str">
        <f t="shared" si="69"/>
        <v>776</v>
      </c>
      <c r="B884" s="118">
        <v>7760</v>
      </c>
      <c r="C884" s="27" t="s">
        <v>537</v>
      </c>
      <c r="D884" s="34">
        <f t="shared" si="67"/>
        <v>0</v>
      </c>
      <c r="E884" s="34">
        <f t="shared" si="68"/>
        <v>0</v>
      </c>
      <c r="F884" s="34" t="str">
        <f t="shared" si="70"/>
        <v/>
      </c>
    </row>
    <row r="885" spans="1:6">
      <c r="A885" s="27" t="str">
        <f t="shared" si="69"/>
        <v>77</v>
      </c>
      <c r="B885" s="118">
        <v>779</v>
      </c>
      <c r="C885" s="27" t="s">
        <v>406</v>
      </c>
      <c r="D885" s="34">
        <f t="shared" si="67"/>
        <v>0</v>
      </c>
      <c r="E885" s="34">
        <f t="shared" si="68"/>
        <v>0</v>
      </c>
      <c r="F885" s="34" t="str">
        <f t="shared" si="70"/>
        <v/>
      </c>
    </row>
    <row r="886" spans="1:6">
      <c r="A886" s="27" t="str">
        <f t="shared" si="69"/>
        <v>779</v>
      </c>
      <c r="B886" s="118">
        <v>7790</v>
      </c>
      <c r="C886" s="27" t="s">
        <v>538</v>
      </c>
      <c r="D886" s="34">
        <f t="shared" si="67"/>
        <v>0</v>
      </c>
      <c r="E886" s="34">
        <f t="shared" si="68"/>
        <v>0</v>
      </c>
      <c r="F886" s="34" t="str">
        <f t="shared" si="70"/>
        <v/>
      </c>
    </row>
    <row r="887" spans="1:6">
      <c r="A887" s="27" t="str">
        <f t="shared" si="69"/>
        <v>7</v>
      </c>
      <c r="B887" s="118">
        <v>79</v>
      </c>
      <c r="C887" s="27" t="s">
        <v>539</v>
      </c>
      <c r="D887" s="34">
        <f t="shared" si="67"/>
        <v>0</v>
      </c>
      <c r="E887" s="34">
        <f t="shared" si="68"/>
        <v>0</v>
      </c>
      <c r="F887" s="34" t="str">
        <f t="shared" si="70"/>
        <v/>
      </c>
    </row>
    <row r="888" spans="1:6">
      <c r="A888" s="27" t="str">
        <f t="shared" si="69"/>
        <v>79</v>
      </c>
      <c r="B888" s="118">
        <v>799</v>
      </c>
      <c r="C888" s="27" t="s">
        <v>540</v>
      </c>
      <c r="D888" s="34">
        <f t="shared" si="67"/>
        <v>0</v>
      </c>
      <c r="E888" s="34">
        <f t="shared" si="68"/>
        <v>0</v>
      </c>
      <c r="F888" s="34" t="str">
        <f t="shared" si="70"/>
        <v/>
      </c>
    </row>
    <row r="889" spans="1:6">
      <c r="A889" s="27" t="str">
        <f t="shared" si="69"/>
        <v>799</v>
      </c>
      <c r="B889" s="118">
        <v>7990</v>
      </c>
      <c r="C889" s="27" t="s">
        <v>541</v>
      </c>
      <c r="D889" s="34">
        <f t="shared" si="67"/>
        <v>0</v>
      </c>
      <c r="E889" s="34">
        <f t="shared" si="68"/>
        <v>0</v>
      </c>
      <c r="F889" s="34" t="str">
        <f t="shared" si="70"/>
        <v/>
      </c>
    </row>
    <row r="890" spans="1:6">
      <c r="A890" s="27" t="str">
        <f t="shared" si="69"/>
        <v>799</v>
      </c>
      <c r="B890" s="118">
        <v>7994</v>
      </c>
      <c r="C890" s="27" t="s">
        <v>542</v>
      </c>
      <c r="D890" s="34">
        <f t="shared" si="67"/>
        <v>0</v>
      </c>
      <c r="E890" s="34">
        <f t="shared" si="68"/>
        <v>0</v>
      </c>
      <c r="F890" s="34" t="str">
        <f t="shared" si="70"/>
        <v/>
      </c>
    </row>
    <row r="891" spans="1:6">
      <c r="A891" s="27" t="str">
        <f t="shared" si="69"/>
        <v>799</v>
      </c>
      <c r="B891" s="118">
        <v>7996</v>
      </c>
      <c r="C891" s="27" t="s">
        <v>543</v>
      </c>
      <c r="D891" s="34">
        <f t="shared" si="67"/>
        <v>0</v>
      </c>
      <c r="E891" s="34">
        <f t="shared" si="68"/>
        <v>0</v>
      </c>
      <c r="F891" s="34" t="str">
        <f t="shared" si="70"/>
        <v/>
      </c>
    </row>
    <row r="892" spans="1:6">
      <c r="A892" s="27" t="str">
        <f t="shared" si="69"/>
        <v>799</v>
      </c>
      <c r="B892" s="118">
        <v>7999</v>
      </c>
      <c r="C892" s="27" t="s">
        <v>544</v>
      </c>
      <c r="D892" s="34">
        <f t="shared" si="67"/>
        <v>0</v>
      </c>
      <c r="E892" s="34">
        <f t="shared" si="68"/>
        <v>0</v>
      </c>
      <c r="F892" s="34" t="str">
        <f t="shared" si="70"/>
        <v/>
      </c>
    </row>
    <row r="893" spans="1:6">
      <c r="A893" s="27" t="str">
        <f t="shared" si="69"/>
        <v/>
      </c>
      <c r="B893" s="118">
        <v>8</v>
      </c>
      <c r="C893" s="27" t="s">
        <v>689</v>
      </c>
      <c r="D893" s="34">
        <f t="shared" si="67"/>
        <v>0</v>
      </c>
      <c r="E893" s="34">
        <f t="shared" si="68"/>
        <v>0</v>
      </c>
      <c r="F893" s="34">
        <f t="shared" si="70"/>
        <v>0</v>
      </c>
    </row>
    <row r="894" spans="1:6">
      <c r="A894" s="27" t="str">
        <f t="shared" si="69"/>
        <v>8</v>
      </c>
      <c r="B894" s="118">
        <v>80</v>
      </c>
      <c r="C894" s="27" t="s">
        <v>545</v>
      </c>
      <c r="D894" s="34">
        <f t="shared" si="67"/>
        <v>0</v>
      </c>
      <c r="E894" s="34">
        <f t="shared" si="68"/>
        <v>0</v>
      </c>
      <c r="F894" s="34" t="str">
        <f t="shared" si="70"/>
        <v/>
      </c>
    </row>
    <row r="895" spans="1:6">
      <c r="A895" s="27" t="str">
        <f t="shared" si="69"/>
        <v>80</v>
      </c>
      <c r="B895" s="118">
        <v>800</v>
      </c>
      <c r="C895" s="27" t="s">
        <v>513</v>
      </c>
      <c r="D895" s="34">
        <f t="shared" si="67"/>
        <v>0</v>
      </c>
      <c r="E895" s="34">
        <f t="shared" si="68"/>
        <v>0</v>
      </c>
      <c r="F895" s="34" t="str">
        <f t="shared" si="70"/>
        <v/>
      </c>
    </row>
    <row r="896" spans="1:6">
      <c r="A896" s="27" t="str">
        <f t="shared" si="69"/>
        <v>800</v>
      </c>
      <c r="B896" s="118">
        <v>8000</v>
      </c>
      <c r="C896" s="27" t="s">
        <v>546</v>
      </c>
      <c r="D896" s="34">
        <f t="shared" si="67"/>
        <v>0</v>
      </c>
      <c r="E896" s="34">
        <f t="shared" si="68"/>
        <v>0</v>
      </c>
      <c r="F896" s="34" t="str">
        <f t="shared" si="70"/>
        <v/>
      </c>
    </row>
    <row r="897" spans="1:6">
      <c r="A897" s="27" t="str">
        <f t="shared" si="69"/>
        <v>80</v>
      </c>
      <c r="B897" s="118">
        <v>804</v>
      </c>
      <c r="C897" s="27" t="s">
        <v>515</v>
      </c>
      <c r="D897" s="34">
        <f t="shared" si="67"/>
        <v>0</v>
      </c>
      <c r="E897" s="34">
        <f t="shared" si="68"/>
        <v>0</v>
      </c>
      <c r="F897" s="34" t="str">
        <f t="shared" si="70"/>
        <v/>
      </c>
    </row>
    <row r="898" spans="1:6">
      <c r="A898" s="27" t="str">
        <f t="shared" si="69"/>
        <v>804</v>
      </c>
      <c r="B898" s="118">
        <v>8040</v>
      </c>
      <c r="C898" s="27" t="s">
        <v>547</v>
      </c>
      <c r="D898" s="34">
        <f t="shared" si="67"/>
        <v>0</v>
      </c>
      <c r="E898" s="34">
        <f t="shared" si="68"/>
        <v>0</v>
      </c>
      <c r="F898" s="34" t="str">
        <f t="shared" si="70"/>
        <v/>
      </c>
    </row>
    <row r="899" spans="1:6">
      <c r="A899" s="27" t="str">
        <f t="shared" si="69"/>
        <v>80</v>
      </c>
      <c r="B899" s="118">
        <v>806</v>
      </c>
      <c r="C899" s="27" t="s">
        <v>517</v>
      </c>
      <c r="D899" s="34">
        <f t="shared" si="67"/>
        <v>0</v>
      </c>
      <c r="E899" s="34">
        <f t="shared" si="68"/>
        <v>0</v>
      </c>
      <c r="F899" s="34" t="str">
        <f t="shared" si="70"/>
        <v/>
      </c>
    </row>
    <row r="900" spans="1:6">
      <c r="A900" s="27" t="str">
        <f t="shared" si="69"/>
        <v>806</v>
      </c>
      <c r="B900" s="118">
        <v>8060</v>
      </c>
      <c r="C900" s="27" t="s">
        <v>548</v>
      </c>
      <c r="D900" s="34">
        <f t="shared" si="67"/>
        <v>0</v>
      </c>
      <c r="E900" s="34">
        <f t="shared" si="68"/>
        <v>0</v>
      </c>
      <c r="F900" s="34" t="str">
        <f t="shared" si="70"/>
        <v/>
      </c>
    </row>
    <row r="901" spans="1:6">
      <c r="A901" s="27" t="str">
        <f t="shared" si="69"/>
        <v>80</v>
      </c>
      <c r="B901" s="118">
        <v>809</v>
      </c>
      <c r="C901" s="27" t="s">
        <v>406</v>
      </c>
      <c r="D901" s="34">
        <f t="shared" si="67"/>
        <v>0</v>
      </c>
      <c r="E901" s="34">
        <f t="shared" si="68"/>
        <v>0</v>
      </c>
      <c r="F901" s="34" t="str">
        <f t="shared" si="70"/>
        <v/>
      </c>
    </row>
    <row r="902" spans="1:6">
      <c r="A902" s="27" t="str">
        <f t="shared" si="69"/>
        <v>809</v>
      </c>
      <c r="B902" s="118">
        <v>8090</v>
      </c>
      <c r="C902" s="27" t="s">
        <v>549</v>
      </c>
      <c r="D902" s="34">
        <f t="shared" si="67"/>
        <v>0</v>
      </c>
      <c r="E902" s="34">
        <f t="shared" si="68"/>
        <v>0</v>
      </c>
      <c r="F902" s="34" t="str">
        <f t="shared" si="70"/>
        <v/>
      </c>
    </row>
    <row r="903" spans="1:6">
      <c r="A903" s="27" t="str">
        <f t="shared" si="69"/>
        <v>8</v>
      </c>
      <c r="B903" s="118">
        <v>82</v>
      </c>
      <c r="C903" s="27" t="s">
        <v>550</v>
      </c>
      <c r="D903" s="34">
        <f t="shared" si="67"/>
        <v>0</v>
      </c>
      <c r="E903" s="34">
        <f t="shared" si="68"/>
        <v>0</v>
      </c>
      <c r="F903" s="34" t="str">
        <f t="shared" si="70"/>
        <v/>
      </c>
    </row>
    <row r="904" spans="1:6">
      <c r="A904" s="27" t="str">
        <f t="shared" si="69"/>
        <v>82</v>
      </c>
      <c r="B904" s="118">
        <v>820</v>
      </c>
      <c r="C904" s="27" t="s">
        <v>513</v>
      </c>
      <c r="D904" s="34">
        <f t="shared" ref="D904:D940" si="71">IF(LEN(B904)&lt;4,SUMIF(SgNr,$B904,SgAnfBestand),SUMIF(DeKontoNr,B904,DeAnfBestand))</f>
        <v>0</v>
      </c>
      <c r="E904" s="34">
        <f t="shared" ref="E904:E940" si="72">IF(LEN(B904)&lt;4,SUMIF(SgNr,$B904,SgEndBestand),IF(B904&lt;3000,D904+SUMIF(DeKontoNr,B904,DeBuchBetrag),SUMIF(DeKontoNr,B904,DeBuchBetrag)))</f>
        <v>0</v>
      </c>
      <c r="F904" s="34" t="str">
        <f t="shared" si="70"/>
        <v/>
      </c>
    </row>
    <row r="905" spans="1:6">
      <c r="A905" s="27" t="str">
        <f t="shared" si="69"/>
        <v>820</v>
      </c>
      <c r="B905" s="118">
        <v>8200</v>
      </c>
      <c r="C905" s="27" t="s">
        <v>551</v>
      </c>
      <c r="D905" s="34">
        <f t="shared" si="71"/>
        <v>0</v>
      </c>
      <c r="E905" s="34">
        <f t="shared" si="72"/>
        <v>0</v>
      </c>
      <c r="F905" s="34" t="str">
        <f t="shared" si="70"/>
        <v/>
      </c>
    </row>
    <row r="906" spans="1:6">
      <c r="A906" s="27" t="str">
        <f t="shared" si="69"/>
        <v>82</v>
      </c>
      <c r="B906" s="118">
        <v>824</v>
      </c>
      <c r="C906" s="27" t="s">
        <v>515</v>
      </c>
      <c r="D906" s="34">
        <f t="shared" si="71"/>
        <v>0</v>
      </c>
      <c r="E906" s="34">
        <f t="shared" si="72"/>
        <v>0</v>
      </c>
      <c r="F906" s="34" t="str">
        <f t="shared" si="70"/>
        <v/>
      </c>
    </row>
    <row r="907" spans="1:6">
      <c r="A907" s="27" t="str">
        <f t="shared" si="69"/>
        <v>824</v>
      </c>
      <c r="B907" s="118">
        <v>8240</v>
      </c>
      <c r="C907" s="27" t="s">
        <v>552</v>
      </c>
      <c r="D907" s="34">
        <f t="shared" si="71"/>
        <v>0</v>
      </c>
      <c r="E907" s="34">
        <f t="shared" si="72"/>
        <v>0</v>
      </c>
      <c r="F907" s="34" t="str">
        <f t="shared" si="70"/>
        <v/>
      </c>
    </row>
    <row r="908" spans="1:6">
      <c r="A908" s="27" t="str">
        <f t="shared" ref="A908:A940" si="73">IF(LEN($B908)=4,LEFT($B908,3),IF(LEN($B908)=3,LEFT($B908,2),IF(LEN($B908)=2,LEFT($B908,1),"")))</f>
        <v>82</v>
      </c>
      <c r="B908" s="118">
        <v>826</v>
      </c>
      <c r="C908" s="27" t="s">
        <v>517</v>
      </c>
      <c r="D908" s="34">
        <f t="shared" si="71"/>
        <v>0</v>
      </c>
      <c r="E908" s="34">
        <f t="shared" si="72"/>
        <v>0</v>
      </c>
      <c r="F908" s="34" t="str">
        <f t="shared" ref="F908:F938" si="74">IF(OR(B908=1,B908=3,B908=5,B908=7,B908=9000),E908-D908,IF(OR(B908=2,B908=4,B908=6,B908=8,B908=9001),-(E908-D908),""))</f>
        <v/>
      </c>
    </row>
    <row r="909" spans="1:6">
      <c r="A909" s="27" t="str">
        <f t="shared" si="73"/>
        <v>826</v>
      </c>
      <c r="B909" s="118">
        <v>8260</v>
      </c>
      <c r="C909" s="27" t="s">
        <v>553</v>
      </c>
      <c r="D909" s="34">
        <f t="shared" si="71"/>
        <v>0</v>
      </c>
      <c r="E909" s="34">
        <f t="shared" si="72"/>
        <v>0</v>
      </c>
      <c r="F909" s="34" t="str">
        <f t="shared" si="74"/>
        <v/>
      </c>
    </row>
    <row r="910" spans="1:6">
      <c r="A910" s="27" t="str">
        <f t="shared" si="73"/>
        <v>82</v>
      </c>
      <c r="B910" s="118">
        <v>829</v>
      </c>
      <c r="C910" s="27" t="s">
        <v>406</v>
      </c>
      <c r="D910" s="34">
        <f t="shared" si="71"/>
        <v>0</v>
      </c>
      <c r="E910" s="34">
        <f t="shared" si="72"/>
        <v>0</v>
      </c>
      <c r="F910" s="34" t="str">
        <f t="shared" si="74"/>
        <v/>
      </c>
    </row>
    <row r="911" spans="1:6">
      <c r="A911" s="27" t="str">
        <f t="shared" si="73"/>
        <v>829</v>
      </c>
      <c r="B911" s="118">
        <v>8290</v>
      </c>
      <c r="C911" s="27" t="s">
        <v>554</v>
      </c>
      <c r="D911" s="34">
        <f t="shared" si="71"/>
        <v>0</v>
      </c>
      <c r="E911" s="34">
        <f t="shared" si="72"/>
        <v>0</v>
      </c>
      <c r="F911" s="34" t="str">
        <f t="shared" si="74"/>
        <v/>
      </c>
    </row>
    <row r="912" spans="1:6">
      <c r="A912" s="27" t="str">
        <f t="shared" si="73"/>
        <v>8</v>
      </c>
      <c r="B912" s="118">
        <v>85</v>
      </c>
      <c r="C912" s="27" t="s">
        <v>555</v>
      </c>
      <c r="D912" s="34">
        <f t="shared" si="71"/>
        <v>0</v>
      </c>
      <c r="E912" s="34">
        <f t="shared" si="72"/>
        <v>0</v>
      </c>
      <c r="F912" s="34" t="str">
        <f t="shared" si="74"/>
        <v/>
      </c>
    </row>
    <row r="913" spans="1:6">
      <c r="A913" s="27" t="str">
        <f t="shared" si="73"/>
        <v>85</v>
      </c>
      <c r="B913" s="118">
        <v>850</v>
      </c>
      <c r="C913" s="27" t="s">
        <v>513</v>
      </c>
      <c r="D913" s="34">
        <f t="shared" si="71"/>
        <v>0</v>
      </c>
      <c r="E913" s="34">
        <f t="shared" si="72"/>
        <v>0</v>
      </c>
      <c r="F913" s="34" t="str">
        <f t="shared" si="74"/>
        <v/>
      </c>
    </row>
    <row r="914" spans="1:6">
      <c r="A914" s="27" t="str">
        <f t="shared" si="73"/>
        <v>850</v>
      </c>
      <c r="B914" s="118">
        <v>8500</v>
      </c>
      <c r="C914" s="27" t="s">
        <v>556</v>
      </c>
      <c r="D914" s="34">
        <f t="shared" si="71"/>
        <v>0</v>
      </c>
      <c r="E914" s="34">
        <f t="shared" si="72"/>
        <v>0</v>
      </c>
      <c r="F914" s="34" t="str">
        <f t="shared" si="74"/>
        <v/>
      </c>
    </row>
    <row r="915" spans="1:6">
      <c r="A915" s="27" t="str">
        <f t="shared" si="73"/>
        <v>85</v>
      </c>
      <c r="B915" s="118">
        <v>854</v>
      </c>
      <c r="C915" s="27" t="s">
        <v>515</v>
      </c>
      <c r="D915" s="34">
        <f t="shared" si="71"/>
        <v>0</v>
      </c>
      <c r="E915" s="34">
        <f t="shared" si="72"/>
        <v>0</v>
      </c>
      <c r="F915" s="34" t="str">
        <f t="shared" si="74"/>
        <v/>
      </c>
    </row>
    <row r="916" spans="1:6">
      <c r="A916" s="27" t="str">
        <f t="shared" si="73"/>
        <v>854</v>
      </c>
      <c r="B916" s="118">
        <v>8540</v>
      </c>
      <c r="C916" s="27" t="s">
        <v>557</v>
      </c>
      <c r="D916" s="34">
        <f t="shared" si="71"/>
        <v>0</v>
      </c>
      <c r="E916" s="34">
        <f t="shared" si="72"/>
        <v>0</v>
      </c>
      <c r="F916" s="34" t="str">
        <f t="shared" si="74"/>
        <v/>
      </c>
    </row>
    <row r="917" spans="1:6">
      <c r="A917" s="27" t="str">
        <f t="shared" si="73"/>
        <v>85</v>
      </c>
      <c r="B917" s="118">
        <v>856</v>
      </c>
      <c r="C917" s="27" t="s">
        <v>517</v>
      </c>
      <c r="D917" s="34">
        <f t="shared" si="71"/>
        <v>0</v>
      </c>
      <c r="E917" s="34">
        <f t="shared" si="72"/>
        <v>0</v>
      </c>
      <c r="F917" s="34" t="str">
        <f t="shared" si="74"/>
        <v/>
      </c>
    </row>
    <row r="918" spans="1:6">
      <c r="A918" s="27" t="str">
        <f t="shared" si="73"/>
        <v>856</v>
      </c>
      <c r="B918" s="118">
        <v>8560</v>
      </c>
      <c r="C918" s="27" t="s">
        <v>558</v>
      </c>
      <c r="D918" s="34">
        <f t="shared" si="71"/>
        <v>0</v>
      </c>
      <c r="E918" s="34">
        <f t="shared" si="72"/>
        <v>0</v>
      </c>
      <c r="F918" s="34" t="str">
        <f t="shared" si="74"/>
        <v/>
      </c>
    </row>
    <row r="919" spans="1:6">
      <c r="A919" s="27" t="str">
        <f t="shared" si="73"/>
        <v>85</v>
      </c>
      <c r="B919" s="118">
        <v>859</v>
      </c>
      <c r="C919" s="27" t="s">
        <v>406</v>
      </c>
      <c r="D919" s="34">
        <f t="shared" si="71"/>
        <v>0</v>
      </c>
      <c r="E919" s="34">
        <f t="shared" si="72"/>
        <v>0</v>
      </c>
      <c r="F919" s="34" t="str">
        <f t="shared" si="74"/>
        <v/>
      </c>
    </row>
    <row r="920" spans="1:6">
      <c r="A920" s="27" t="str">
        <f t="shared" si="73"/>
        <v>859</v>
      </c>
      <c r="B920" s="118">
        <v>8590</v>
      </c>
      <c r="C920" s="27" t="s">
        <v>559</v>
      </c>
      <c r="D920" s="34">
        <f t="shared" si="71"/>
        <v>0</v>
      </c>
      <c r="E920" s="34">
        <f t="shared" si="72"/>
        <v>0</v>
      </c>
      <c r="F920" s="34" t="str">
        <f t="shared" si="74"/>
        <v/>
      </c>
    </row>
    <row r="921" spans="1:6">
      <c r="A921" s="27" t="str">
        <f t="shared" si="73"/>
        <v>8</v>
      </c>
      <c r="B921" s="118">
        <v>87</v>
      </c>
      <c r="C921" s="27" t="s">
        <v>560</v>
      </c>
      <c r="D921" s="34">
        <f t="shared" si="71"/>
        <v>0</v>
      </c>
      <c r="E921" s="34">
        <f t="shared" si="72"/>
        <v>0</v>
      </c>
      <c r="F921" s="34" t="str">
        <f t="shared" si="74"/>
        <v/>
      </c>
    </row>
    <row r="922" spans="1:6">
      <c r="A922" s="27" t="str">
        <f t="shared" si="73"/>
        <v>87</v>
      </c>
      <c r="B922" s="118">
        <v>870</v>
      </c>
      <c r="C922" s="27" t="s">
        <v>513</v>
      </c>
      <c r="D922" s="34">
        <f t="shared" si="71"/>
        <v>0</v>
      </c>
      <c r="E922" s="34">
        <f t="shared" si="72"/>
        <v>0</v>
      </c>
      <c r="F922" s="34" t="str">
        <f t="shared" si="74"/>
        <v/>
      </c>
    </row>
    <row r="923" spans="1:6">
      <c r="A923" s="27" t="str">
        <f t="shared" si="73"/>
        <v>870</v>
      </c>
      <c r="B923" s="118">
        <v>8700</v>
      </c>
      <c r="C923" s="27" t="s">
        <v>561</v>
      </c>
      <c r="D923" s="34">
        <f t="shared" si="71"/>
        <v>0</v>
      </c>
      <c r="E923" s="34">
        <f t="shared" si="72"/>
        <v>0</v>
      </c>
      <c r="F923" s="34" t="str">
        <f t="shared" si="74"/>
        <v/>
      </c>
    </row>
    <row r="924" spans="1:6">
      <c r="A924" s="27" t="str">
        <f t="shared" si="73"/>
        <v>87</v>
      </c>
      <c r="B924" s="118">
        <v>874</v>
      </c>
      <c r="C924" s="27" t="s">
        <v>515</v>
      </c>
      <c r="D924" s="34">
        <f t="shared" si="71"/>
        <v>0</v>
      </c>
      <c r="E924" s="34">
        <f t="shared" si="72"/>
        <v>0</v>
      </c>
      <c r="F924" s="34" t="str">
        <f t="shared" si="74"/>
        <v/>
      </c>
    </row>
    <row r="925" spans="1:6">
      <c r="A925" s="27" t="str">
        <f t="shared" si="73"/>
        <v>874</v>
      </c>
      <c r="B925" s="118">
        <v>8740</v>
      </c>
      <c r="C925" s="27" t="s">
        <v>562</v>
      </c>
      <c r="D925" s="34">
        <f t="shared" si="71"/>
        <v>0</v>
      </c>
      <c r="E925" s="34">
        <f t="shared" si="72"/>
        <v>0</v>
      </c>
      <c r="F925" s="34" t="str">
        <f t="shared" si="74"/>
        <v/>
      </c>
    </row>
    <row r="926" spans="1:6">
      <c r="A926" s="27" t="str">
        <f t="shared" si="73"/>
        <v>87</v>
      </c>
      <c r="B926" s="118">
        <v>876</v>
      </c>
      <c r="C926" s="27" t="s">
        <v>517</v>
      </c>
      <c r="D926" s="34">
        <f t="shared" si="71"/>
        <v>0</v>
      </c>
      <c r="E926" s="34">
        <f t="shared" si="72"/>
        <v>0</v>
      </c>
      <c r="F926" s="34" t="str">
        <f t="shared" si="74"/>
        <v/>
      </c>
    </row>
    <row r="927" spans="1:6">
      <c r="A927" s="27" t="str">
        <f t="shared" si="73"/>
        <v>876</v>
      </c>
      <c r="B927" s="118">
        <v>8760</v>
      </c>
      <c r="C927" s="27" t="s">
        <v>563</v>
      </c>
      <c r="D927" s="34">
        <f t="shared" si="71"/>
        <v>0</v>
      </c>
      <c r="E927" s="34">
        <f t="shared" si="72"/>
        <v>0</v>
      </c>
      <c r="F927" s="34" t="str">
        <f t="shared" si="74"/>
        <v/>
      </c>
    </row>
    <row r="928" spans="1:6">
      <c r="A928" s="27" t="str">
        <f t="shared" si="73"/>
        <v>87</v>
      </c>
      <c r="B928" s="118">
        <v>879</v>
      </c>
      <c r="C928" s="27" t="s">
        <v>406</v>
      </c>
      <c r="D928" s="34">
        <f t="shared" si="71"/>
        <v>0</v>
      </c>
      <c r="E928" s="34">
        <f t="shared" si="72"/>
        <v>0</v>
      </c>
      <c r="F928" s="34" t="str">
        <f t="shared" si="74"/>
        <v/>
      </c>
    </row>
    <row r="929" spans="1:6">
      <c r="A929" s="27" t="str">
        <f t="shared" si="73"/>
        <v>879</v>
      </c>
      <c r="B929" s="118">
        <v>8790</v>
      </c>
      <c r="C929" s="27" t="s">
        <v>564</v>
      </c>
      <c r="D929" s="34">
        <f t="shared" si="71"/>
        <v>0</v>
      </c>
      <c r="E929" s="34">
        <f t="shared" si="72"/>
        <v>0</v>
      </c>
      <c r="F929" s="34" t="str">
        <f t="shared" si="74"/>
        <v/>
      </c>
    </row>
    <row r="930" spans="1:6">
      <c r="A930" s="27" t="str">
        <f t="shared" si="73"/>
        <v>8</v>
      </c>
      <c r="B930" s="118">
        <v>89</v>
      </c>
      <c r="C930" s="27" t="s">
        <v>539</v>
      </c>
      <c r="D930" s="34">
        <f t="shared" si="71"/>
        <v>0</v>
      </c>
      <c r="E930" s="34">
        <f t="shared" si="72"/>
        <v>0</v>
      </c>
      <c r="F930" s="34" t="str">
        <f t="shared" si="74"/>
        <v/>
      </c>
    </row>
    <row r="931" spans="1:6">
      <c r="A931" s="27" t="str">
        <f t="shared" si="73"/>
        <v>89</v>
      </c>
      <c r="B931" s="118">
        <v>899</v>
      </c>
      <c r="C931" s="27" t="s">
        <v>565</v>
      </c>
      <c r="D931" s="34">
        <f t="shared" si="71"/>
        <v>0</v>
      </c>
      <c r="E931" s="34">
        <f t="shared" si="72"/>
        <v>0</v>
      </c>
      <c r="F931" s="34" t="str">
        <f t="shared" si="74"/>
        <v/>
      </c>
    </row>
    <row r="932" spans="1:6">
      <c r="A932" s="27" t="str">
        <f t="shared" si="73"/>
        <v>899</v>
      </c>
      <c r="B932" s="118">
        <v>8990</v>
      </c>
      <c r="C932" s="27" t="s">
        <v>566</v>
      </c>
      <c r="D932" s="34">
        <f t="shared" si="71"/>
        <v>0</v>
      </c>
      <c r="E932" s="34">
        <f t="shared" si="72"/>
        <v>0</v>
      </c>
      <c r="F932" s="34" t="str">
        <f t="shared" si="74"/>
        <v/>
      </c>
    </row>
    <row r="933" spans="1:6">
      <c r="A933" s="27" t="str">
        <f t="shared" si="73"/>
        <v>899</v>
      </c>
      <c r="B933" s="118">
        <v>8994</v>
      </c>
      <c r="C933" s="27" t="s">
        <v>567</v>
      </c>
      <c r="D933" s="34">
        <f t="shared" si="71"/>
        <v>0</v>
      </c>
      <c r="E933" s="34">
        <f t="shared" si="72"/>
        <v>0</v>
      </c>
      <c r="F933" s="34" t="str">
        <f t="shared" si="74"/>
        <v/>
      </c>
    </row>
    <row r="934" spans="1:6">
      <c r="A934" s="27" t="str">
        <f t="shared" si="73"/>
        <v>899</v>
      </c>
      <c r="B934" s="118">
        <v>8996</v>
      </c>
      <c r="C934" s="27" t="s">
        <v>568</v>
      </c>
      <c r="D934" s="34">
        <f t="shared" si="71"/>
        <v>0</v>
      </c>
      <c r="E934" s="34">
        <f t="shared" si="72"/>
        <v>0</v>
      </c>
      <c r="F934" s="34" t="str">
        <f t="shared" si="74"/>
        <v/>
      </c>
    </row>
    <row r="935" spans="1:6">
      <c r="A935" s="27" t="str">
        <f t="shared" si="73"/>
        <v>899</v>
      </c>
      <c r="B935" s="118">
        <v>8999</v>
      </c>
      <c r="C935" s="27" t="s">
        <v>569</v>
      </c>
      <c r="D935" s="34">
        <f t="shared" si="71"/>
        <v>0</v>
      </c>
      <c r="E935" s="34">
        <f t="shared" si="72"/>
        <v>0</v>
      </c>
      <c r="F935" s="34" t="str">
        <f t="shared" si="74"/>
        <v/>
      </c>
    </row>
    <row r="936" spans="1:6">
      <c r="A936" s="27" t="str">
        <f t="shared" si="73"/>
        <v/>
      </c>
      <c r="B936" s="118">
        <v>9</v>
      </c>
      <c r="C936" s="27" t="s">
        <v>690</v>
      </c>
      <c r="D936" s="34">
        <f t="shared" si="71"/>
        <v>0</v>
      </c>
      <c r="E936" s="34">
        <f t="shared" si="72"/>
        <v>0</v>
      </c>
      <c r="F936" s="34" t="str">
        <f t="shared" si="74"/>
        <v/>
      </c>
    </row>
    <row r="937" spans="1:6">
      <c r="A937" s="27" t="str">
        <f t="shared" si="73"/>
        <v>9</v>
      </c>
      <c r="B937" s="118">
        <v>90</v>
      </c>
      <c r="C937" s="27" t="s">
        <v>346</v>
      </c>
      <c r="D937" s="34">
        <f t="shared" ref="D937" si="75">IF(LEN(B937)&lt;4,SUMIF(SgNr,$B937,SgAnfBestand),SUMIF(DeKontoNr,B937,DeAnfBestand))</f>
        <v>0</v>
      </c>
      <c r="E937" s="34">
        <f t="shared" ref="E937" si="76">IF(LEN(B937)&lt;4,SUMIF(SgNr,$B937,SgEndBestand),IF(B937&lt;3000,D937+SUMIF(DeKontoNr,B937,DeBuchBetrag),SUMIF(DeKontoNr,B937,DeBuchBetrag)))</f>
        <v>0</v>
      </c>
      <c r="F937" s="34" t="str">
        <f t="shared" ref="F937" si="77">IF(OR(B937=1,B937=3,B937=5,B937=7,B937=9000),E937-D937,IF(OR(B937=2,B937=4,B937=6,B937=8,B937=9001),-(E937-D937),""))</f>
        <v/>
      </c>
    </row>
    <row r="938" spans="1:6">
      <c r="A938" s="27" t="str">
        <f t="shared" si="73"/>
        <v>90</v>
      </c>
      <c r="B938" s="118">
        <v>900</v>
      </c>
      <c r="C938" s="27" t="s">
        <v>1052</v>
      </c>
      <c r="D938" s="34">
        <f t="shared" si="71"/>
        <v>0</v>
      </c>
      <c r="E938" s="34">
        <f t="shared" si="72"/>
        <v>0</v>
      </c>
      <c r="F938" s="34" t="str">
        <f t="shared" si="74"/>
        <v/>
      </c>
    </row>
    <row r="939" spans="1:6">
      <c r="A939" s="27" t="str">
        <f t="shared" si="73"/>
        <v>900</v>
      </c>
      <c r="B939" s="118">
        <v>9000</v>
      </c>
      <c r="C939" s="27" t="s">
        <v>347</v>
      </c>
      <c r="D939" s="34">
        <f t="shared" si="71"/>
        <v>0</v>
      </c>
      <c r="E939" s="34">
        <f t="shared" si="72"/>
        <v>0</v>
      </c>
      <c r="F939" s="34">
        <f t="shared" ref="F939:F940" si="78">IF(OR(B939=1,B939=3,B939=5,B939=7,B939=9000),E939-D939,IF(OR(B939=2,B939=4,B939=6,B939=8,B939=9001),-(E939-D939),""))</f>
        <v>0</v>
      </c>
    </row>
    <row r="940" spans="1:6">
      <c r="A940" s="27" t="str">
        <f t="shared" si="73"/>
        <v>900</v>
      </c>
      <c r="B940" s="118">
        <v>9001</v>
      </c>
      <c r="C940" s="27" t="s">
        <v>348</v>
      </c>
      <c r="D940" s="34">
        <f t="shared" si="71"/>
        <v>0</v>
      </c>
      <c r="E940" s="34">
        <f t="shared" si="72"/>
        <v>0</v>
      </c>
      <c r="F940" s="34">
        <f t="shared" si="78"/>
        <v>0</v>
      </c>
    </row>
  </sheetData>
  <conditionalFormatting sqref="D320:F372 D515:F565 D374:F513 D567:F940 D4:F318">
    <cfRule type="expression" dxfId="4" priority="5">
      <formula>LEN($B4)&lt;4</formula>
    </cfRule>
  </conditionalFormatting>
  <conditionalFormatting sqref="D319:F319">
    <cfRule type="expression" dxfId="3" priority="4">
      <formula>LEN($B319)&lt;4</formula>
    </cfRule>
  </conditionalFormatting>
  <conditionalFormatting sqref="D514:F514">
    <cfRule type="expression" dxfId="2" priority="3">
      <formula>LEN($B514)&lt;4</formula>
    </cfRule>
  </conditionalFormatting>
  <conditionalFormatting sqref="D373:F373">
    <cfRule type="expression" dxfId="1" priority="2">
      <formula>LEN($B373)&lt;4</formula>
    </cfRule>
  </conditionalFormatting>
  <conditionalFormatting sqref="D566:F566">
    <cfRule type="expression" dxfId="0" priority="1">
      <formula>LEN($B566)&lt;4</formula>
    </cfRule>
  </conditionalFormatting>
  <pageMargins left="0.70866141732283472" right="0.31496062992125984" top="0.59055118110236227" bottom="0.59055118110236227" header="0.31496062992125984" footer="0.31496062992125984"/>
  <pageSetup paperSize="9" scale="81" fitToHeight="0" orientation="portrait" r:id="rId1"/>
  <headerFooter>
    <oddFooter>&amp;L&amp;8&amp;F&amp;R&amp;8Seite &amp;P von &amp;N  /  24.04.2015/GF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15</vt:i4>
      </vt:variant>
    </vt:vector>
  </HeadingPairs>
  <TitlesOfParts>
    <vt:vector size="20" baseType="lpstr">
      <vt:lpstr>GFR_indirekte Methode</vt:lpstr>
      <vt:lpstr>Dateneingabe</vt:lpstr>
      <vt:lpstr>Geldflussrechnung</vt:lpstr>
      <vt:lpstr>Zuordnung der Sachgruppen</vt:lpstr>
      <vt:lpstr>Sachgruppen_1-4-stellig</vt:lpstr>
      <vt:lpstr>DeAnfBestand</vt:lpstr>
      <vt:lpstr>DeBuchBetrag</vt:lpstr>
      <vt:lpstr>DeBuchSaldo</vt:lpstr>
      <vt:lpstr>DeKontoNr</vt:lpstr>
      <vt:lpstr>DeSHKonto</vt:lpstr>
      <vt:lpstr>'Sachgruppen_1-4-stellig'!Druckbereich</vt:lpstr>
      <vt:lpstr>Dateneingabe!Drucktitel</vt:lpstr>
      <vt:lpstr>Geldflussrechnung!Drucktitel</vt:lpstr>
      <vt:lpstr>'Sachgruppen_1-4-stellig'!Drucktitel</vt:lpstr>
      <vt:lpstr>'Zuordnung der Sachgruppen'!Drucktitel</vt:lpstr>
      <vt:lpstr>Sachgruppen</vt:lpstr>
      <vt:lpstr>SgAnfBestand</vt:lpstr>
      <vt:lpstr>SgEndBestand</vt:lpstr>
      <vt:lpstr>SgNr</vt:lpstr>
      <vt:lpstr>SgSachgruppe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b102pmr</dc:creator>
  <cp:lastModifiedBy>Andreas Hrachowy</cp:lastModifiedBy>
  <cp:lastPrinted>2015-04-27T05:51:10Z</cp:lastPrinted>
  <dcterms:created xsi:type="dcterms:W3CDTF">2009-11-10T15:30:15Z</dcterms:created>
  <dcterms:modified xsi:type="dcterms:W3CDTF">2016-09-13T06:44:02Z</dcterms:modified>
</cp:coreProperties>
</file>